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ís\Documents\CD\tgep_files\"/>
    </mc:Choice>
  </mc:AlternateContent>
  <bookViews>
    <workbookView xWindow="0" yWindow="0" windowWidth="20490" windowHeight="8895" activeTab="1"/>
  </bookViews>
  <sheets>
    <sheet name="Cotação do teste" sheetId="7" r:id="rId1"/>
    <sheet name="Grelha" sheetId="1" r:id="rId2"/>
    <sheet name="Critérios" sheetId="8" r:id="rId3"/>
    <sheet name="Erros (ajuda)" sheetId="6" r:id="rId4"/>
  </sheets>
  <definedNames>
    <definedName name="_xlnm.Print_Area" localSheetId="2">Critérios!$A$2:$D$90</definedName>
    <definedName name="_xlnm.Print_Titles" localSheetId="2">Critérios!$1:$1</definedName>
  </definedNames>
  <calcPr calcId="162913"/>
</workbook>
</file>

<file path=xl/calcChain.xml><?xml version="1.0" encoding="utf-8"?>
<calcChain xmlns="http://schemas.openxmlformats.org/spreadsheetml/2006/main">
  <c r="AP29" i="1" l="1"/>
  <c r="AP28" i="1"/>
  <c r="AP27" i="1"/>
  <c r="AP26" i="1"/>
  <c r="AP25" i="1"/>
  <c r="AP24" i="1"/>
  <c r="AP23" i="1"/>
  <c r="AP22" i="1"/>
  <c r="AP21" i="1"/>
  <c r="AP20" i="1"/>
  <c r="AP19" i="1"/>
  <c r="AP18" i="1"/>
  <c r="AP17" i="1"/>
  <c r="AP16" i="1"/>
  <c r="AP15" i="1"/>
  <c r="AP14" i="1"/>
  <c r="AP13" i="1"/>
  <c r="AP12" i="1"/>
  <c r="AP11" i="1"/>
  <c r="AP10" i="1"/>
  <c r="AP9" i="1"/>
  <c r="AP8" i="1"/>
  <c r="AP7" i="1"/>
  <c r="AP6" i="1"/>
  <c r="AP5" i="1"/>
  <c r="AO29" i="1"/>
  <c r="AN29" i="1"/>
  <c r="AM29" i="1"/>
  <c r="AL29" i="1"/>
  <c r="AK29" i="1"/>
  <c r="AJ29" i="1"/>
  <c r="AI29" i="1"/>
  <c r="AH29" i="1"/>
  <c r="AG29" i="1"/>
  <c r="AF29" i="1"/>
  <c r="AE29" i="1"/>
  <c r="AD29" i="1"/>
  <c r="AC29" i="1"/>
  <c r="AB29" i="1"/>
  <c r="AA29" i="1"/>
  <c r="Z29" i="1"/>
  <c r="Y29" i="1"/>
  <c r="X29" i="1"/>
  <c r="W29" i="1"/>
  <c r="W6" i="1"/>
  <c r="X6" i="1"/>
  <c r="Y6" i="1"/>
  <c r="Z6" i="1"/>
  <c r="AA6" i="1"/>
  <c r="AB6" i="1"/>
  <c r="AC6" i="1"/>
  <c r="AD6" i="1"/>
  <c r="AE6" i="1"/>
  <c r="AF6" i="1"/>
  <c r="AG6" i="1"/>
  <c r="AH6" i="1"/>
  <c r="AI6" i="1"/>
  <c r="AJ6" i="1"/>
  <c r="AK6" i="1"/>
  <c r="AL6" i="1"/>
  <c r="AM6" i="1"/>
  <c r="AN6" i="1"/>
  <c r="AO6" i="1"/>
  <c r="W7" i="1"/>
  <c r="X7" i="1"/>
  <c r="Y7" i="1"/>
  <c r="Z7" i="1"/>
  <c r="AA7" i="1"/>
  <c r="AB7" i="1"/>
  <c r="AC7" i="1"/>
  <c r="AD7" i="1"/>
  <c r="AE7" i="1"/>
  <c r="AF7" i="1"/>
  <c r="AG7" i="1"/>
  <c r="AH7" i="1"/>
  <c r="AI7" i="1"/>
  <c r="AJ7" i="1"/>
  <c r="AK7" i="1"/>
  <c r="AL7" i="1"/>
  <c r="AM7" i="1"/>
  <c r="AN7" i="1"/>
  <c r="AO7" i="1"/>
  <c r="W8" i="1"/>
  <c r="X8" i="1"/>
  <c r="Y8" i="1"/>
  <c r="Z8" i="1"/>
  <c r="AA8" i="1"/>
  <c r="AB8" i="1"/>
  <c r="AC8" i="1"/>
  <c r="AD8" i="1"/>
  <c r="AE8" i="1"/>
  <c r="AF8" i="1"/>
  <c r="AG8" i="1"/>
  <c r="AH8" i="1"/>
  <c r="AI8" i="1"/>
  <c r="AJ8" i="1"/>
  <c r="AK8" i="1"/>
  <c r="AL8" i="1"/>
  <c r="AM8" i="1"/>
  <c r="AN8" i="1"/>
  <c r="AO8" i="1"/>
  <c r="W9" i="1"/>
  <c r="X9" i="1"/>
  <c r="Y9" i="1"/>
  <c r="Z9" i="1"/>
  <c r="AA9" i="1"/>
  <c r="AB9" i="1"/>
  <c r="AC9" i="1"/>
  <c r="AD9" i="1"/>
  <c r="AE9" i="1"/>
  <c r="AF9" i="1"/>
  <c r="AG9" i="1"/>
  <c r="AH9" i="1"/>
  <c r="AI9" i="1"/>
  <c r="AJ9" i="1"/>
  <c r="AK9" i="1"/>
  <c r="AL9" i="1"/>
  <c r="AM9" i="1"/>
  <c r="AN9" i="1"/>
  <c r="AO9" i="1"/>
  <c r="W10" i="1"/>
  <c r="X10" i="1"/>
  <c r="Y10" i="1"/>
  <c r="Z10" i="1"/>
  <c r="AA10" i="1"/>
  <c r="AB10" i="1"/>
  <c r="AC10" i="1"/>
  <c r="AD10" i="1"/>
  <c r="AE10" i="1"/>
  <c r="AF10" i="1"/>
  <c r="AG10" i="1"/>
  <c r="AH10" i="1"/>
  <c r="AI10" i="1"/>
  <c r="AJ10" i="1"/>
  <c r="AK10" i="1"/>
  <c r="AL10" i="1"/>
  <c r="AM10" i="1"/>
  <c r="AN10" i="1"/>
  <c r="AO10" i="1"/>
  <c r="W11" i="1"/>
  <c r="X11" i="1"/>
  <c r="Y11" i="1"/>
  <c r="Z11" i="1"/>
  <c r="AA11" i="1"/>
  <c r="AB11" i="1"/>
  <c r="AC11" i="1"/>
  <c r="AD11" i="1"/>
  <c r="AE11" i="1"/>
  <c r="AF11" i="1"/>
  <c r="AG11" i="1"/>
  <c r="AH11" i="1"/>
  <c r="AI11" i="1"/>
  <c r="AJ11" i="1"/>
  <c r="AK11" i="1"/>
  <c r="AL11" i="1"/>
  <c r="AM11" i="1"/>
  <c r="AN11" i="1"/>
  <c r="AO11" i="1"/>
  <c r="W12" i="1"/>
  <c r="X12" i="1"/>
  <c r="Y12" i="1"/>
  <c r="Z12" i="1"/>
  <c r="AA12" i="1"/>
  <c r="AB12" i="1"/>
  <c r="AC12" i="1"/>
  <c r="AD12" i="1"/>
  <c r="AE12" i="1"/>
  <c r="AF12" i="1"/>
  <c r="AG12" i="1"/>
  <c r="AH12" i="1"/>
  <c r="AI12" i="1"/>
  <c r="AJ12" i="1"/>
  <c r="AK12" i="1"/>
  <c r="AL12" i="1"/>
  <c r="AM12" i="1"/>
  <c r="AN12" i="1"/>
  <c r="AO12" i="1"/>
  <c r="W13" i="1"/>
  <c r="X13" i="1"/>
  <c r="Y13" i="1"/>
  <c r="Z13" i="1"/>
  <c r="AA13" i="1"/>
  <c r="AB13" i="1"/>
  <c r="AC13" i="1"/>
  <c r="AD13" i="1"/>
  <c r="AE13" i="1"/>
  <c r="AF13" i="1"/>
  <c r="AG13" i="1"/>
  <c r="AH13" i="1"/>
  <c r="AI13" i="1"/>
  <c r="AJ13" i="1"/>
  <c r="AK13" i="1"/>
  <c r="AL13" i="1"/>
  <c r="AM13" i="1"/>
  <c r="AN13" i="1"/>
  <c r="AO13" i="1"/>
  <c r="W14" i="1"/>
  <c r="X14" i="1"/>
  <c r="Y14" i="1"/>
  <c r="Z14" i="1"/>
  <c r="AA14" i="1"/>
  <c r="AB14" i="1"/>
  <c r="AC14" i="1"/>
  <c r="AD14" i="1"/>
  <c r="AE14" i="1"/>
  <c r="AF14" i="1"/>
  <c r="AG14" i="1"/>
  <c r="AH14" i="1"/>
  <c r="AI14" i="1"/>
  <c r="AJ14" i="1"/>
  <c r="AK14" i="1"/>
  <c r="AL14" i="1"/>
  <c r="AM14" i="1"/>
  <c r="AN14" i="1"/>
  <c r="AO14" i="1"/>
  <c r="W15" i="1"/>
  <c r="X15" i="1"/>
  <c r="Y15" i="1"/>
  <c r="Z15" i="1"/>
  <c r="AA15" i="1"/>
  <c r="AB15" i="1"/>
  <c r="AC15" i="1"/>
  <c r="AD15" i="1"/>
  <c r="AE15" i="1"/>
  <c r="AF15" i="1"/>
  <c r="AG15" i="1"/>
  <c r="AH15" i="1"/>
  <c r="AI15" i="1"/>
  <c r="AJ15" i="1"/>
  <c r="AK15" i="1"/>
  <c r="AL15" i="1"/>
  <c r="AM15" i="1"/>
  <c r="AN15" i="1"/>
  <c r="AO15" i="1"/>
  <c r="W16" i="1"/>
  <c r="X16" i="1"/>
  <c r="Y16" i="1"/>
  <c r="Z16" i="1"/>
  <c r="AA16" i="1"/>
  <c r="AB16" i="1"/>
  <c r="AC16" i="1"/>
  <c r="AD16" i="1"/>
  <c r="AE16" i="1"/>
  <c r="AF16" i="1"/>
  <c r="AG16" i="1"/>
  <c r="AH16" i="1"/>
  <c r="AI16" i="1"/>
  <c r="AJ16" i="1"/>
  <c r="AK16" i="1"/>
  <c r="AL16" i="1"/>
  <c r="AM16" i="1"/>
  <c r="AN16" i="1"/>
  <c r="AO16" i="1"/>
  <c r="W17" i="1"/>
  <c r="X17" i="1"/>
  <c r="Y17" i="1"/>
  <c r="Z17" i="1"/>
  <c r="AA17" i="1"/>
  <c r="AB17" i="1"/>
  <c r="AC17" i="1"/>
  <c r="AD17" i="1"/>
  <c r="AE17" i="1"/>
  <c r="AF17" i="1"/>
  <c r="AG17" i="1"/>
  <c r="AH17" i="1"/>
  <c r="AI17" i="1"/>
  <c r="AJ17" i="1"/>
  <c r="AK17" i="1"/>
  <c r="AL17" i="1"/>
  <c r="AM17" i="1"/>
  <c r="AN17" i="1"/>
  <c r="AO17" i="1"/>
  <c r="W18" i="1"/>
  <c r="X18" i="1"/>
  <c r="Y18" i="1"/>
  <c r="Z18" i="1"/>
  <c r="AA18" i="1"/>
  <c r="AB18" i="1"/>
  <c r="AC18" i="1"/>
  <c r="AD18" i="1"/>
  <c r="AE18" i="1"/>
  <c r="AF18" i="1"/>
  <c r="AG18" i="1"/>
  <c r="AH18" i="1"/>
  <c r="AI18" i="1"/>
  <c r="AJ18" i="1"/>
  <c r="AK18" i="1"/>
  <c r="AL18" i="1"/>
  <c r="AM18" i="1"/>
  <c r="AN18" i="1"/>
  <c r="AO18" i="1"/>
  <c r="W19" i="1"/>
  <c r="X19" i="1"/>
  <c r="Y19" i="1"/>
  <c r="Z19" i="1"/>
  <c r="AA19" i="1"/>
  <c r="AB19" i="1"/>
  <c r="AC19" i="1"/>
  <c r="AD19" i="1"/>
  <c r="AE19" i="1"/>
  <c r="AF19" i="1"/>
  <c r="AG19" i="1"/>
  <c r="AH19" i="1"/>
  <c r="AI19" i="1"/>
  <c r="AJ19" i="1"/>
  <c r="AK19" i="1"/>
  <c r="AL19" i="1"/>
  <c r="AM19" i="1"/>
  <c r="AN19" i="1"/>
  <c r="AO19" i="1"/>
  <c r="W20" i="1"/>
  <c r="X20" i="1"/>
  <c r="Y20" i="1"/>
  <c r="Z20" i="1"/>
  <c r="AA20" i="1"/>
  <c r="AB20" i="1"/>
  <c r="AC20" i="1"/>
  <c r="AD20" i="1"/>
  <c r="AE20" i="1"/>
  <c r="AF20" i="1"/>
  <c r="AG20" i="1"/>
  <c r="AH20" i="1"/>
  <c r="AI20" i="1"/>
  <c r="AJ20" i="1"/>
  <c r="AK20" i="1"/>
  <c r="AL20" i="1"/>
  <c r="AM20" i="1"/>
  <c r="AN20" i="1"/>
  <c r="AO20" i="1"/>
  <c r="W21" i="1"/>
  <c r="X21" i="1"/>
  <c r="Y21" i="1"/>
  <c r="Z21" i="1"/>
  <c r="AA21" i="1"/>
  <c r="AB21" i="1"/>
  <c r="AC21" i="1"/>
  <c r="AD21" i="1"/>
  <c r="AE21" i="1"/>
  <c r="AF21" i="1"/>
  <c r="AG21" i="1"/>
  <c r="AH21" i="1"/>
  <c r="AI21" i="1"/>
  <c r="AJ21" i="1"/>
  <c r="AK21" i="1"/>
  <c r="AL21" i="1"/>
  <c r="AM21" i="1"/>
  <c r="AN21" i="1"/>
  <c r="AO21" i="1"/>
  <c r="W22" i="1"/>
  <c r="X22" i="1"/>
  <c r="Y22" i="1"/>
  <c r="Z22" i="1"/>
  <c r="AA22" i="1"/>
  <c r="AB22" i="1"/>
  <c r="AC22" i="1"/>
  <c r="AD22" i="1"/>
  <c r="AE22" i="1"/>
  <c r="AF22" i="1"/>
  <c r="AG22" i="1"/>
  <c r="AH22" i="1"/>
  <c r="AI22" i="1"/>
  <c r="AJ22" i="1"/>
  <c r="AK22" i="1"/>
  <c r="AL22" i="1"/>
  <c r="AM22" i="1"/>
  <c r="AN22" i="1"/>
  <c r="AO22" i="1"/>
  <c r="W23" i="1"/>
  <c r="X23" i="1"/>
  <c r="Y23" i="1"/>
  <c r="Z23" i="1"/>
  <c r="AA23" i="1"/>
  <c r="AB23" i="1"/>
  <c r="AC23" i="1"/>
  <c r="AD23" i="1"/>
  <c r="AE23" i="1"/>
  <c r="AF23" i="1"/>
  <c r="AG23" i="1"/>
  <c r="AH23" i="1"/>
  <c r="AI23" i="1"/>
  <c r="AJ23" i="1"/>
  <c r="AK23" i="1"/>
  <c r="AL23" i="1"/>
  <c r="AM23" i="1"/>
  <c r="AN23" i="1"/>
  <c r="AO23" i="1"/>
  <c r="W24" i="1"/>
  <c r="X24" i="1"/>
  <c r="Y24" i="1"/>
  <c r="Z24" i="1"/>
  <c r="AA24" i="1"/>
  <c r="AB24" i="1"/>
  <c r="AC24" i="1"/>
  <c r="AD24" i="1"/>
  <c r="AE24" i="1"/>
  <c r="AF24" i="1"/>
  <c r="AG24" i="1"/>
  <c r="AH24" i="1"/>
  <c r="AI24" i="1"/>
  <c r="AJ24" i="1"/>
  <c r="AK24" i="1"/>
  <c r="AL24" i="1"/>
  <c r="AM24" i="1"/>
  <c r="AN24" i="1"/>
  <c r="AO24" i="1"/>
  <c r="W25" i="1"/>
  <c r="X25" i="1"/>
  <c r="Y25" i="1"/>
  <c r="Z25" i="1"/>
  <c r="AA25" i="1"/>
  <c r="AB25" i="1"/>
  <c r="AC25" i="1"/>
  <c r="AD25" i="1"/>
  <c r="AE25" i="1"/>
  <c r="AF25" i="1"/>
  <c r="AG25" i="1"/>
  <c r="AH25" i="1"/>
  <c r="AI25" i="1"/>
  <c r="AJ25" i="1"/>
  <c r="AK25" i="1"/>
  <c r="AL25" i="1"/>
  <c r="AM25" i="1"/>
  <c r="AN25" i="1"/>
  <c r="AO25" i="1"/>
  <c r="W26" i="1"/>
  <c r="X26" i="1"/>
  <c r="Y26" i="1"/>
  <c r="Z26" i="1"/>
  <c r="AA26" i="1"/>
  <c r="AB26" i="1"/>
  <c r="AC26" i="1"/>
  <c r="AD26" i="1"/>
  <c r="AE26" i="1"/>
  <c r="AF26" i="1"/>
  <c r="AG26" i="1"/>
  <c r="AH26" i="1"/>
  <c r="AI26" i="1"/>
  <c r="AJ26" i="1"/>
  <c r="AK26" i="1"/>
  <c r="AL26" i="1"/>
  <c r="AM26" i="1"/>
  <c r="AN26" i="1"/>
  <c r="AO26" i="1"/>
  <c r="W27" i="1"/>
  <c r="X27" i="1"/>
  <c r="Y27" i="1"/>
  <c r="Z27" i="1"/>
  <c r="AA27" i="1"/>
  <c r="AB27" i="1"/>
  <c r="AC27" i="1"/>
  <c r="AD27" i="1"/>
  <c r="AE27" i="1"/>
  <c r="AF27" i="1"/>
  <c r="AG27" i="1"/>
  <c r="AH27" i="1"/>
  <c r="AI27" i="1"/>
  <c r="AJ27" i="1"/>
  <c r="AK27" i="1"/>
  <c r="AL27" i="1"/>
  <c r="AM27" i="1"/>
  <c r="AN27" i="1"/>
  <c r="AO27" i="1"/>
  <c r="W28" i="1"/>
  <c r="X28" i="1"/>
  <c r="Y28" i="1"/>
  <c r="Z28" i="1"/>
  <c r="AA28" i="1"/>
  <c r="AB28" i="1"/>
  <c r="AC28" i="1"/>
  <c r="AD28" i="1"/>
  <c r="AE28" i="1"/>
  <c r="AF28" i="1"/>
  <c r="AG28" i="1"/>
  <c r="AH28" i="1"/>
  <c r="AI28" i="1"/>
  <c r="AJ28" i="1"/>
  <c r="AK28" i="1"/>
  <c r="AL28" i="1"/>
  <c r="AM28" i="1"/>
  <c r="AN28" i="1"/>
  <c r="AO28" i="1"/>
  <c r="X5" i="1"/>
  <c r="Y5" i="1"/>
  <c r="Z5" i="1"/>
  <c r="AA5" i="1"/>
  <c r="AB5" i="1"/>
  <c r="AC5" i="1"/>
  <c r="AD5" i="1"/>
  <c r="AE5" i="1"/>
  <c r="AF5" i="1"/>
  <c r="AG5" i="1"/>
  <c r="AH5" i="1"/>
  <c r="AI5" i="1"/>
  <c r="AJ5" i="1"/>
  <c r="AK5" i="1"/>
  <c r="AL5" i="1"/>
  <c r="AM5" i="1"/>
  <c r="AN5" i="1"/>
  <c r="AO5" i="1"/>
  <c r="X4" i="1"/>
  <c r="Y4" i="1"/>
  <c r="Z4" i="1"/>
  <c r="AA4" i="1"/>
  <c r="AB4" i="1"/>
  <c r="AC4" i="1"/>
  <c r="AD4" i="1"/>
  <c r="AE4" i="1"/>
  <c r="AF4" i="1"/>
  <c r="AG4" i="1"/>
  <c r="AH4" i="1"/>
  <c r="AI4" i="1"/>
  <c r="AJ4" i="1"/>
  <c r="AK4" i="1"/>
  <c r="AL4" i="1"/>
  <c r="AM4" i="1"/>
  <c r="AN4" i="1"/>
  <c r="AO4" i="1"/>
  <c r="AP4" i="1"/>
  <c r="Y2" i="1"/>
  <c r="Z2" i="1"/>
  <c r="AA2" i="1"/>
  <c r="AB2" i="1"/>
  <c r="AC2" i="1"/>
  <c r="AD2" i="1"/>
  <c r="AE2" i="1"/>
  <c r="AF2" i="1"/>
  <c r="AG2" i="1"/>
  <c r="AH2" i="1"/>
  <c r="X2" i="1"/>
  <c r="AQ9" i="1" l="1"/>
  <c r="AQ29" i="1"/>
  <c r="AQ25" i="1"/>
  <c r="AQ17" i="1"/>
  <c r="AQ21" i="1"/>
  <c r="AQ13" i="1"/>
  <c r="AQ6" i="1"/>
  <c r="AQ10" i="1"/>
  <c r="AQ14" i="1"/>
  <c r="AQ18" i="1"/>
  <c r="AQ22" i="1"/>
  <c r="AQ26" i="1"/>
  <c r="AQ11" i="1"/>
  <c r="AQ15" i="1"/>
  <c r="AQ19" i="1"/>
  <c r="AQ23" i="1"/>
  <c r="AQ27" i="1"/>
  <c r="AQ8" i="1"/>
  <c r="AQ12" i="1"/>
  <c r="AQ16" i="1"/>
  <c r="AQ20" i="1"/>
  <c r="AQ24" i="1"/>
  <c r="AQ28" i="1"/>
  <c r="AQ7" i="1"/>
  <c r="F37" i="1"/>
  <c r="F36" i="1"/>
  <c r="F35" i="1"/>
  <c r="F34" i="1"/>
  <c r="F33" i="1"/>
  <c r="F32" i="1"/>
  <c r="F31" i="1"/>
  <c r="AU4" i="1" l="1"/>
  <c r="AU5" i="1"/>
  <c r="B20" i="7"/>
  <c r="B16" i="7"/>
  <c r="B10" i="7"/>
  <c r="C36" i="1"/>
  <c r="B21" i="7" l="1"/>
  <c r="B3" i="6" l="1"/>
  <c r="O37" i="1"/>
  <c r="O36" i="1"/>
  <c r="O35" i="1"/>
  <c r="O34" i="1"/>
  <c r="O33" i="1"/>
  <c r="O32" i="1"/>
  <c r="O31" i="1"/>
  <c r="AP3" i="1"/>
  <c r="AI2" i="1"/>
  <c r="D37" i="1"/>
  <c r="E37" i="1"/>
  <c r="G37" i="1"/>
  <c r="H37" i="1"/>
  <c r="I37" i="1"/>
  <c r="J37" i="1"/>
  <c r="K37" i="1"/>
  <c r="L37" i="1"/>
  <c r="M37" i="1"/>
  <c r="N37" i="1"/>
  <c r="P37" i="1"/>
  <c r="Q37" i="1"/>
  <c r="R37" i="1"/>
  <c r="S37" i="1"/>
  <c r="T37" i="1"/>
  <c r="U37" i="1"/>
  <c r="C37" i="1"/>
  <c r="D36" i="1"/>
  <c r="E36" i="1"/>
  <c r="G36" i="1"/>
  <c r="H36" i="1"/>
  <c r="I36" i="1"/>
  <c r="J36" i="1"/>
  <c r="K36" i="1"/>
  <c r="L36" i="1"/>
  <c r="M36" i="1"/>
  <c r="N36" i="1"/>
  <c r="P36" i="1"/>
  <c r="Q36" i="1"/>
  <c r="R36" i="1"/>
  <c r="S36" i="1"/>
  <c r="T36" i="1"/>
  <c r="U36" i="1"/>
  <c r="U35" i="1" l="1"/>
  <c r="T35" i="1"/>
  <c r="S35" i="1"/>
  <c r="R35" i="1"/>
  <c r="Q35" i="1"/>
  <c r="P35" i="1"/>
  <c r="N35" i="1"/>
  <c r="M35" i="1"/>
  <c r="L35" i="1"/>
  <c r="K35" i="1"/>
  <c r="J35" i="1"/>
  <c r="I35" i="1"/>
  <c r="H35" i="1"/>
  <c r="G35" i="1"/>
  <c r="E35" i="1"/>
  <c r="D35" i="1"/>
  <c r="C35" i="1"/>
  <c r="U34" i="1"/>
  <c r="T34" i="1"/>
  <c r="S34" i="1"/>
  <c r="R34" i="1"/>
  <c r="Q34" i="1"/>
  <c r="P34" i="1"/>
  <c r="N34" i="1"/>
  <c r="M34" i="1"/>
  <c r="L34" i="1"/>
  <c r="K34" i="1"/>
  <c r="J34" i="1"/>
  <c r="I34" i="1"/>
  <c r="H34" i="1"/>
  <c r="G34" i="1"/>
  <c r="E34" i="1"/>
  <c r="D34" i="1"/>
  <c r="C34" i="1"/>
  <c r="U33" i="1"/>
  <c r="T33" i="1"/>
  <c r="S33" i="1"/>
  <c r="R33" i="1"/>
  <c r="Q33" i="1"/>
  <c r="P33" i="1"/>
  <c r="N33" i="1"/>
  <c r="M33" i="1"/>
  <c r="L33" i="1"/>
  <c r="K33" i="1"/>
  <c r="J33" i="1"/>
  <c r="I33" i="1"/>
  <c r="H33" i="1"/>
  <c r="G33" i="1"/>
  <c r="E33" i="1"/>
  <c r="D33" i="1"/>
  <c r="C33" i="1"/>
  <c r="U32" i="1"/>
  <c r="T32" i="1"/>
  <c r="S32" i="1"/>
  <c r="R32" i="1"/>
  <c r="Q32" i="1"/>
  <c r="P32" i="1"/>
  <c r="N32" i="1"/>
  <c r="M32" i="1"/>
  <c r="L32" i="1"/>
  <c r="K32" i="1"/>
  <c r="J32" i="1"/>
  <c r="I32" i="1"/>
  <c r="H32" i="1"/>
  <c r="G32" i="1"/>
  <c r="E32" i="1"/>
  <c r="D32" i="1"/>
  <c r="C32" i="1"/>
  <c r="U31" i="1"/>
  <c r="T31" i="1"/>
  <c r="S31" i="1"/>
  <c r="R31" i="1"/>
  <c r="Q31" i="1"/>
  <c r="P31" i="1"/>
  <c r="N31" i="1"/>
  <c r="M31" i="1"/>
  <c r="L31" i="1"/>
  <c r="K31" i="1"/>
  <c r="J31" i="1"/>
  <c r="I31" i="1"/>
  <c r="H31" i="1"/>
  <c r="G31" i="1"/>
  <c r="E31" i="1"/>
  <c r="D31" i="1"/>
  <c r="C31" i="1"/>
  <c r="AU28" i="1"/>
  <c r="AS28" i="1"/>
  <c r="AU24" i="1"/>
  <c r="AS24" i="1"/>
  <c r="AU20" i="1"/>
  <c r="AS20" i="1"/>
  <c r="AU16" i="1"/>
  <c r="AS1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W5" i="1"/>
  <c r="AQ4" i="1"/>
  <c r="AT4" i="1" s="1"/>
  <c r="W4" i="1"/>
  <c r="AS4" i="1" s="1"/>
  <c r="AO3" i="1"/>
  <c r="AN3" i="1"/>
  <c r="AM3" i="1"/>
  <c r="AL3" i="1"/>
  <c r="AK3" i="1"/>
  <c r="AJ3" i="1"/>
  <c r="AJ2" i="1"/>
  <c r="W2" i="1"/>
  <c r="AS13" i="1" l="1"/>
  <c r="AU13" i="1"/>
  <c r="AX13" i="1" s="1"/>
  <c r="AS17" i="1"/>
  <c r="AU17" i="1"/>
  <c r="AX17" i="1" s="1"/>
  <c r="AS21" i="1"/>
  <c r="AU21" i="1"/>
  <c r="AS25" i="1"/>
  <c r="AU25" i="1"/>
  <c r="AX25" i="1" s="1"/>
  <c r="AS29" i="1"/>
  <c r="AU29" i="1"/>
  <c r="AX29" i="1" s="1"/>
  <c r="AS14" i="1"/>
  <c r="AU14" i="1"/>
  <c r="AS18" i="1"/>
  <c r="AU18" i="1"/>
  <c r="AS22" i="1"/>
  <c r="AU22" i="1"/>
  <c r="AS26" i="1"/>
  <c r="AU26" i="1"/>
  <c r="AS15" i="1"/>
  <c r="AU15" i="1"/>
  <c r="AS19" i="1"/>
  <c r="AU19" i="1"/>
  <c r="AS23" i="1"/>
  <c r="AU23" i="1"/>
  <c r="AS27" i="1"/>
  <c r="AU27" i="1"/>
  <c r="AU6" i="1"/>
  <c r="AX6" i="1" s="1"/>
  <c r="AU8" i="1"/>
  <c r="AU10" i="1"/>
  <c r="AU12" i="1"/>
  <c r="AX12" i="1" s="1"/>
  <c r="AU7" i="1"/>
  <c r="AX7" i="1" s="1"/>
  <c r="AU9" i="1"/>
  <c r="AX9" i="1" s="1"/>
  <c r="AU11" i="1"/>
  <c r="AS5" i="1"/>
  <c r="AS6" i="1"/>
  <c r="AS8" i="1"/>
  <c r="AS10" i="1"/>
  <c r="AS12" i="1"/>
  <c r="AS7" i="1"/>
  <c r="AS9" i="1"/>
  <c r="AS11" i="1"/>
  <c r="AR4" i="1"/>
  <c r="AW4" i="1"/>
  <c r="AT7" i="1"/>
  <c r="AT11" i="1"/>
  <c r="AQ5" i="1"/>
  <c r="AT5" i="1" s="1"/>
  <c r="AT12" i="1"/>
  <c r="AX4" i="1"/>
  <c r="AT6" i="1"/>
  <c r="AX16" i="1"/>
  <c r="AX20" i="1"/>
  <c r="AX24" i="1"/>
  <c r="AX28" i="1"/>
  <c r="AX21" i="1"/>
  <c r="AV4" i="1"/>
  <c r="AR21" i="1" l="1"/>
  <c r="AT21" i="1"/>
  <c r="AW21" i="1" s="1"/>
  <c r="AR25" i="1"/>
  <c r="AT25" i="1"/>
  <c r="AR16" i="1"/>
  <c r="AT16" i="1"/>
  <c r="AW16" i="1" s="1"/>
  <c r="AR13" i="1"/>
  <c r="AT13" i="1"/>
  <c r="AW13" i="1" s="1"/>
  <c r="AR22" i="1"/>
  <c r="AT22" i="1"/>
  <c r="AW22" i="1" s="1"/>
  <c r="AR28" i="1"/>
  <c r="AT28" i="1"/>
  <c r="AW28" i="1" s="1"/>
  <c r="AR18" i="1"/>
  <c r="AT18" i="1"/>
  <c r="AW18" i="1" s="1"/>
  <c r="AR14" i="1"/>
  <c r="AT14" i="1"/>
  <c r="AW14" i="1" s="1"/>
  <c r="AR27" i="1"/>
  <c r="AT27" i="1"/>
  <c r="AW27" i="1" s="1"/>
  <c r="AR29" i="1"/>
  <c r="AT29" i="1"/>
  <c r="AW29" i="1" s="1"/>
  <c r="AR24" i="1"/>
  <c r="AT24" i="1"/>
  <c r="AW24" i="1" s="1"/>
  <c r="AR17" i="1"/>
  <c r="AT17" i="1"/>
  <c r="AW17" i="1" s="1"/>
  <c r="AR23" i="1"/>
  <c r="AT23" i="1"/>
  <c r="AW23" i="1" s="1"/>
  <c r="AR20" i="1"/>
  <c r="AT20" i="1"/>
  <c r="AW20" i="1" s="1"/>
  <c r="AR26" i="1"/>
  <c r="AT26" i="1"/>
  <c r="AW26" i="1" s="1"/>
  <c r="AR19" i="1"/>
  <c r="AT19" i="1"/>
  <c r="AW19" i="1" s="1"/>
  <c r="AR15" i="1"/>
  <c r="AT15" i="1"/>
  <c r="AW15" i="1" s="1"/>
  <c r="AT9" i="1"/>
  <c r="AW9" i="1" s="1"/>
  <c r="AT10" i="1"/>
  <c r="AW10" i="1" s="1"/>
  <c r="AT8" i="1"/>
  <c r="AW8" i="1" s="1"/>
  <c r="AR11" i="1"/>
  <c r="AR9" i="1"/>
  <c r="AR7" i="1"/>
  <c r="AR12" i="1"/>
  <c r="AR10" i="1"/>
  <c r="AR8" i="1"/>
  <c r="AR6" i="1"/>
  <c r="AR5" i="1"/>
  <c r="AV28" i="1"/>
  <c r="AV24" i="1"/>
  <c r="AV16" i="1"/>
  <c r="AV11" i="1"/>
  <c r="AV8" i="1"/>
  <c r="AV12" i="1"/>
  <c r="AV23" i="1"/>
  <c r="AX26" i="1"/>
  <c r="AX22" i="1"/>
  <c r="AX18" i="1"/>
  <c r="AX23" i="1"/>
  <c r="AX15" i="1"/>
  <c r="AV6" i="1"/>
  <c r="AV7" i="1"/>
  <c r="AV9" i="1"/>
  <c r="AV26" i="1"/>
  <c r="AV22" i="1"/>
  <c r="AV18" i="1"/>
  <c r="AV14" i="1"/>
  <c r="AV10" i="1"/>
  <c r="AV20" i="1"/>
  <c r="AV5" i="1"/>
  <c r="AV19" i="1"/>
  <c r="AV29" i="1"/>
  <c r="AV25" i="1"/>
  <c r="AV21" i="1"/>
  <c r="AV17" i="1"/>
  <c r="AV13" i="1"/>
  <c r="AX8" i="1"/>
  <c r="AX5" i="1"/>
  <c r="AV27" i="1"/>
  <c r="AV15" i="1"/>
  <c r="AX14" i="1"/>
  <c r="AX10" i="1"/>
  <c r="AX11" i="1"/>
  <c r="AX27" i="1"/>
  <c r="AX19" i="1"/>
  <c r="AW6" i="1"/>
  <c r="AW5" i="1"/>
  <c r="AW7" i="1"/>
  <c r="AW11" i="1"/>
  <c r="AW12" i="1"/>
  <c r="AW25" i="1"/>
  <c r="AV32" i="1" l="1"/>
  <c r="AX32" i="1"/>
  <c r="AX35" i="1"/>
  <c r="AV31" i="1"/>
  <c r="AV35" i="1"/>
  <c r="AX31" i="1"/>
  <c r="AR31" i="1"/>
  <c r="AR36" i="1"/>
  <c r="AR32" i="1"/>
  <c r="AR37" i="1"/>
  <c r="AR34" i="1"/>
  <c r="AR35" i="1"/>
  <c r="AW32" i="1"/>
  <c r="AW35" i="1"/>
  <c r="AW36" i="1"/>
  <c r="AW37" i="1"/>
  <c r="AW34" i="1"/>
  <c r="AW31" i="1"/>
  <c r="AX36" i="1"/>
  <c r="AX34" i="1"/>
  <c r="AX37" i="1"/>
  <c r="AV36" i="1"/>
  <c r="AV37" i="1"/>
  <c r="AV34" i="1"/>
</calcChain>
</file>

<file path=xl/comments1.xml><?xml version="1.0" encoding="utf-8"?>
<comments xmlns="http://schemas.openxmlformats.org/spreadsheetml/2006/main">
  <authors>
    <author>Redes</author>
  </authors>
  <commentList>
    <comment ref="B1" authorId="0" shapeId="0">
      <text>
        <r>
          <rPr>
            <sz val="9"/>
            <color indexed="81"/>
            <rFont val="Tahoma"/>
            <family val="2"/>
          </rPr>
          <t xml:space="preserve">Coloque aqui o número de erros.
</t>
        </r>
      </text>
    </comment>
    <comment ref="B2" authorId="0" shapeId="0">
      <text>
        <r>
          <rPr>
            <sz val="9"/>
            <color indexed="81"/>
            <rFont val="Tahoma"/>
            <family val="2"/>
          </rPr>
          <t xml:space="preserve">Coloque aqui o número de palavras.
</t>
        </r>
      </text>
    </comment>
  </commentList>
</comments>
</file>

<file path=xl/sharedStrings.xml><?xml version="1.0" encoding="utf-8"?>
<sst xmlns="http://schemas.openxmlformats.org/spreadsheetml/2006/main" count="188" uniqueCount="133">
  <si>
    <t>Leitura</t>
  </si>
  <si>
    <t>Escrita</t>
  </si>
  <si>
    <t>Total</t>
  </si>
  <si>
    <t>Gramática</t>
  </si>
  <si>
    <t>Nº</t>
  </si>
  <si>
    <t>9º</t>
  </si>
  <si>
    <t>A</t>
  </si>
  <si>
    <t>B</t>
  </si>
  <si>
    <t>C</t>
  </si>
  <si>
    <t>D</t>
  </si>
  <si>
    <t>E</t>
  </si>
  <si>
    <t>F</t>
  </si>
  <si>
    <t>Aluno</t>
  </si>
  <si>
    <t>Teste
Diagnóstico</t>
  </si>
  <si>
    <t>Questão</t>
  </si>
  <si>
    <t>Cenário de resposta</t>
  </si>
  <si>
    <t>Critérios</t>
  </si>
  <si>
    <t>1.</t>
  </si>
  <si>
    <t>Outra resposta.</t>
  </si>
  <si>
    <t>2.</t>
  </si>
  <si>
    <t>3.</t>
  </si>
  <si>
    <t>4.</t>
  </si>
  <si>
    <t>5.</t>
  </si>
  <si>
    <t>6.</t>
  </si>
  <si>
    <t>7.</t>
  </si>
  <si>
    <t>8.</t>
  </si>
  <si>
    <t>9.</t>
  </si>
  <si>
    <t>10.</t>
  </si>
  <si>
    <t>11.</t>
  </si>
  <si>
    <t>Situação intermédia</t>
  </si>
  <si>
    <t>12. A
(tema)</t>
  </si>
  <si>
    <t>Cumpre integralmente a instrução.</t>
  </si>
  <si>
    <t>- Redige um texto que respeita plenamente os tópicos.
- Produz um discurso coerente com informação pertinente, progressão temática evidente, desenvolvimento e conclusão adequados.</t>
  </si>
  <si>
    <t>- Cumpre plenamente o cenário de resposta.</t>
  </si>
  <si>
    <t>- Apenas respeita parcialmente os tópicos dados.
- Apresenta alguns desvios e alguma ambiguidade.
- Tem lacunas ou algumas insuficiências que não afetam a lógica do conjunto.</t>
  </si>
  <si>
    <t>- Desrespeita quase totalmente os tópicos dados.
- Produz um discurso inconsistente, ambíguo e confuso.</t>
  </si>
  <si>
    <t>12. C
(coesão)</t>
  </si>
  <si>
    <t>- Redige um texto bem estruturado e articulado.
- Segmenta as unidades de discurso (com parágrafos, com marcadores discursivos…), de acordo com a estrutura textual definida.
- Domina os mecanismos de coesão textual com processos variados de articulação interfrásica; conectores diversificados (de causa/efeito, de sequencialização…); 
- Mantém cadeias de referência, com  substituições nominais ou pronominais.
- Coordena adequadamente os tempos da enunciação ao longo do textto (pessoa, tempo, espaço).
- Pontua de forma sistemática, pertinente e intencional.</t>
  </si>
  <si>
    <t>Situação intermédia.</t>
  </si>
  <si>
    <t>- Apresenta uma estrutura satisfatória.
- Tem erros de pontuação, mas a inteligibilidade do texto não é afetada.
- Utiliza apenas processos comuns de articulação interfrásica e faz um uso pouco diversificado de conectores.
- Tem algumas descontinuidades nas cadeias de referência.
- Pontua sem seguir sistematicamente as regras, o que não afeta a inteligibilidade do texto.</t>
  </si>
  <si>
    <t>- Texto com falta de estruturação.
-  Repetições em demasia, lacunas e ruturas de coesão.
- Infração de regras elementares de pontuação.</t>
  </si>
  <si>
    <t>- Usa adequadamente estruturas sintáticas variadas e complexas. 
- Faz adequadamente a conexão intrafrásica (concordância, flexão
verbal, propriedades de seleção...).</t>
  </si>
  <si>
    <t>- Utiliza adequadamene várias estruturas sintáticas, mas limita-se às estruturas complexas mais frequentes.
- Apresenta incorreções pontuais nos processos de conexão intrafrásica.</t>
  </si>
  <si>
    <t>- Estrutura frásica débil com frequente uso da parataxe.</t>
  </si>
  <si>
    <t>- Utiliza vocabulário variado e adequado.
- Seleciona intencionalmente vocabulário para expressar cambiantes de sentido.</t>
  </si>
  <si>
    <t>- Utiliza vocabulário adequado, mas comum e comete algumas
confusões pontuais.
- Recorre a um vocabulário elementar para expressar cambiantes de sentido.</t>
  </si>
  <si>
    <t>- Vocabulário restrito e redundante, recorrendo sistematicamente a lugares-comuns (com prejuízo da comunicação).</t>
  </si>
  <si>
    <t>12. F
(ortografia)</t>
  </si>
  <si>
    <t>POS</t>
  </si>
  <si>
    <t>EXT</t>
  </si>
  <si>
    <t>Professor:</t>
  </si>
  <si>
    <t>Turma:</t>
  </si>
  <si>
    <t>CED:</t>
  </si>
  <si>
    <t>Erros:</t>
  </si>
  <si>
    <t>Número de palavras:</t>
  </si>
  <si>
    <t>Média (da turma)</t>
  </si>
  <si>
    <t>Análise estatística dos resultados</t>
  </si>
  <si>
    <t>Desvio padrão (turma)</t>
  </si>
  <si>
    <t>Moda (turma)</t>
  </si>
  <si>
    <t>Mediana (turma)</t>
  </si>
  <si>
    <r>
      <t xml:space="preserve">% de respostas </t>
    </r>
    <r>
      <rPr>
        <b/>
        <sz val="10"/>
        <color indexed="8"/>
        <rFont val="Arial1"/>
      </rPr>
      <t>positivas</t>
    </r>
    <r>
      <rPr>
        <sz val="10"/>
        <color indexed="8"/>
        <rFont val="Arial1"/>
      </rPr>
      <t xml:space="preserve"> da turma (3, 4 e 5)</t>
    </r>
  </si>
  <si>
    <r>
      <t xml:space="preserve">% de respostas </t>
    </r>
    <r>
      <rPr>
        <b/>
        <sz val="10"/>
        <color indexed="8"/>
        <rFont val="Arial1"/>
      </rPr>
      <t>negativas</t>
    </r>
    <r>
      <rPr>
        <sz val="10"/>
        <color indexed="8"/>
        <rFont val="Arial1"/>
      </rPr>
      <t xml:space="preserve"> da turma (1 e 2)</t>
    </r>
  </si>
  <si>
    <r>
      <t xml:space="preserve">% de respostas </t>
    </r>
    <r>
      <rPr>
        <b/>
        <sz val="10"/>
        <color indexed="8"/>
        <rFont val="Arial1"/>
      </rPr>
      <t>boas</t>
    </r>
    <r>
      <rPr>
        <sz val="10"/>
        <color indexed="8"/>
        <rFont val="Arial1"/>
      </rPr>
      <t xml:space="preserve"> (4 e 5)</t>
    </r>
  </si>
  <si>
    <t>% de erros</t>
  </si>
  <si>
    <t>12.</t>
  </si>
  <si>
    <t>Cotação do teste</t>
  </si>
  <si>
    <t>Teste</t>
  </si>
  <si>
    <t>- Texto com 70 palavras ou menos.</t>
  </si>
  <si>
    <t>Tamanho ideal de 90 palavras</t>
  </si>
  <si>
    <t>- Dá o máximo de 9 a 10% de erros ortográficos (divida o número de errros pelo número de palavras; o resultado tem de ser inferior a 0,1).</t>
  </si>
  <si>
    <t>- Dá o máximo de 3 a 4% de erros ortográficos (divida o número de errros pelo número de palavras; o resultado tem de ser inferior a 0,04).</t>
  </si>
  <si>
    <t>Escreve um texto narrativo sobre fantasia, mas não cumpre nem 1. nem 2.</t>
  </si>
  <si>
    <t>Cumpre parcialmente, falhando num dos requisitos.</t>
  </si>
  <si>
    <t>1. Escreve um texto narrativo na 1ª pessoa.
2. Investe informações do texto do Peter Pan no seu episódio no País da Fantasia.</t>
  </si>
  <si>
    <t>Comete o máximo de 10 errros.</t>
  </si>
  <si>
    <t>Comete o máximo de 7 errros.</t>
  </si>
  <si>
    <t>Escreve as respostas com correção sintática, ortográfica e de pontuação.</t>
  </si>
  <si>
    <t>Escreve as respostas com correção ortográfica, sintática e de pontuação. 
No caso de não haver resposta às questões 6 e 9, atribua o valor máximo de 3.</t>
  </si>
  <si>
    <t>Apresenta 2 frases complexas coerentes com a história, cada uma com o seu conector.</t>
  </si>
  <si>
    <t>Apresenta 3 frases complexas coerentes com a história, cada uma com o seu conector.</t>
  </si>
  <si>
    <t>Apresenta 5 frases complexas coerentes com a história, cada uma com o seu conector.</t>
  </si>
  <si>
    <t>A janela estava fechada, mas Peter Pan conseguiu entrar.
Wendy estava a coser quando Peter Pan chegou.
Wendy iria com Peter se ela não tivesse crescido.
Peter não reparou na idade de Wendy pois ele só pensava em si próprio.
Peter estava triste porque Wendy tinha crescido.</t>
  </si>
  <si>
    <t>Completa o texto com 3 formas verbais adequadas.</t>
  </si>
  <si>
    <t>Completa o texto com 6 formas verbais adequadas.</t>
  </si>
  <si>
    <t>Completa o texto com 9 formas verbais adequadas.</t>
  </si>
  <si>
    <t>Completa o texto com as formas verbais adequadas.</t>
  </si>
  <si>
    <t>Um dia, Peter Pan _____________(lutou) com o Capitão Gancho. _____________(era/foi) um combate de esgrima a sério. Peter _____________(deu) um golpe tal que _____________(cortou) a mão do chefe dos piratas. Aquela _____________(caiu) na água e um enorme crocodilo que _____________(ia) a passar _____________-a(comeu) logo. Como ele _____________(gostou) da refeição, queria comer o resto.
Como o crocodilo _____________(tinha) engolido um relógio que continuava a trabalhar dentro da sua barriga, sempre que o capitão Gancho _____________(ouvia) “tique-taque”, _____________(ficava) aterrorizado.</t>
  </si>
  <si>
    <t>Assinala corretamente 3 palavras.</t>
  </si>
  <si>
    <t>Assinala corretamente 4 palavras.</t>
  </si>
  <si>
    <t>Assinala corretamente 6 palavras.</t>
  </si>
  <si>
    <t>Assinala corretamente 9 palavras.</t>
  </si>
  <si>
    <t>Assinala corretamente todas as palavras em falta ainda que a solução divirja do cenário de resposta, evitando a repetição de um nome.</t>
  </si>
  <si>
    <t>Assinala 2 acontecimentos</t>
  </si>
  <si>
    <t>Assinala 3 acontecimentos</t>
  </si>
  <si>
    <t>Completa a sequência.</t>
  </si>
  <si>
    <t>Completa a sequência de acontecimentos:
2. A janela abriu-se;
4. Peter convidou Wendy para voar até ao país da Fantasia.
6. Wendy levantou-se.
8. Wendy abriu a luz.</t>
  </si>
  <si>
    <t>Ou exemplifica ou mostra um efeito ou limita-se a tomar posição sobre o comportamento referido.</t>
  </si>
  <si>
    <t>Dá, pelo menos, um exemplo, ainda que genérico, e mostra um efeito desse comportamento, tomando uma posição a esse respeito.</t>
  </si>
  <si>
    <t>Dá a sua opinião sobre o egocentrismo que impede, por vezes, as pessoas de repararem nos outros. Por exmplo, "Há rapazes e raparigas que não deixam os outros falarem, não ouvem as opiniões alheias porque só pensam no que querem dizer; pais que não reparam que o filho cresceu, etc. Isso é um proplema porque assim não conseguem ajudar os outros e estes podem afastar-se e deixá-los sozinhos"</t>
  </si>
  <si>
    <t>Assinala o receio de Peter sem o explicar.</t>
  </si>
  <si>
    <t>Assinala o receio ou a recusa de ver Wendy já crescida.</t>
  </si>
  <si>
    <t>Peter não queria que Wendy abrisse a luz porque tinha receio de ver Wendy crescida.</t>
  </si>
  <si>
    <t>Indica apenas um dos motivos: a fraca luz ou o egocentrismo.</t>
  </si>
  <si>
    <t>Refere a falta de luz e o egocentrismo de Peter como os motivos que o impediam de ver que Wendy era uma aulta.</t>
  </si>
  <si>
    <t>Para Peter, Wendy não tinha mudado porque ele pensava principalmente em si próprio e a luz estava muito fraca para a ver bem.</t>
  </si>
  <si>
    <t>Refere o crescimento ou o estado de adulta de Wendy.</t>
  </si>
  <si>
    <t>Wendy crescera (ou tornara-se adulta).</t>
  </si>
  <si>
    <t>3.b</t>
  </si>
  <si>
    <t>Refere os dentes de leite como indício de que Peter não mudara.</t>
  </si>
  <si>
    <t>O indício de que Peter não mudara era ter ainda todos os dentes de leite.</t>
  </si>
  <si>
    <t>3.a</t>
  </si>
  <si>
    <t>Regista a 1ª oração da frase ou a frase toda.</t>
  </si>
  <si>
    <t>Regista: "Estava exatamente na mesma (e Wendy viu imediatamente que ainda tinha todos os dentes de leite)".</t>
  </si>
  <si>
    <t>Refere só a primavera como motivo da viagem.</t>
  </si>
  <si>
    <t>Refere a limpeza (da primavera) como motivo da viagem.</t>
  </si>
  <si>
    <t>Peter visitava Wendy porque a queria levar ao País da Fantasia na altura da limpeza da primavera.</t>
  </si>
  <si>
    <t>- Texto com 50 palavras ou menos</t>
  </si>
  <si>
    <t>3a</t>
  </si>
  <si>
    <t>3b</t>
  </si>
  <si>
    <t>- Texto com 30 palavras ou menos: implica a desvalorização total do item 12.</t>
  </si>
  <si>
    <t>Não dá erros ortográficos.Critérios!</t>
  </si>
  <si>
    <t>O senhor e a senhora Darling viviam com os (seus)_____________ três filhos, Wendy, João e Miguel, (que / e)_____________ tinham uma cadelinha chamada Naná.
Um dia, a senhora Darling viu Peter Pan lá em casa. (Este)_____________ assustou-se e fugiu deixando ficar lá a sua sombra. A senhora Darling apanhou-(a)_____________ e guardou-(a) _____________ numa gaveta.
Uma noite, ao chegar a casa, os Darling descobriram que (os)_____________ (filhos)_____________ tinham desaparecido e mandaram procurá-(los)_____________ por todo o lado, sem sucesso. 
Mal sabiam (eles)_____________ que os (seus)_____________ filhos estavam com Peter Pan no País da Fantasia onde tinham aventuras com meninos perdidos, índios, piratas, sereias, fadas e feras que se guerreavam uns com os (outros)_____________. Wendy fazia de mãe (deles)_____________.</t>
  </si>
  <si>
    <t>Alguns meninos caíam dos seus carrinhos e (Os meninos) ficavam perdidos. Então/Por isso
(Os meninos perdidos) eram mandados para o País da Fantasia.
Peter Pan era o chefe deles (dos meninos perdidos). Estes meninos (Os meninos perdidos) não tinham mãe.
Ninguém lhes contava histórias (aos meninos perdidos).
Quando Peter visitou Wendy, (Peter) pediu-lhe (a Wendy) que lhes fosse contar histórias (aos meninos perdidos).</t>
  </si>
  <si>
    <t>Apresenta um texto coerente e coeso ainda que divirja do cenário de resposta. O texto resultante tem de ser coerente, coeso e sem erros sintáticos.</t>
  </si>
  <si>
    <t>Liga corretamente 5 frases e elimina 5 repetições.</t>
  </si>
  <si>
    <t>Liga corretamente 4 frases e elimina 4 repetições.</t>
  </si>
  <si>
    <t>Liga corretamente 3 frases e elimina 3 repetições.</t>
  </si>
  <si>
    <t>Liga corretamente 2 frases e elimina 2 repetições.</t>
  </si>
  <si>
    <r>
      <t xml:space="preserve">POS
</t>
    </r>
    <r>
      <rPr>
        <sz val="8"/>
        <rFont val="Arial"/>
        <family val="2"/>
      </rPr>
      <t>(Pontuação, ortografia e sintaxe</t>
    </r>
    <r>
      <rPr>
        <sz val="10"/>
        <rFont val="Arial"/>
        <family val="2"/>
      </rPr>
      <t>)</t>
    </r>
  </si>
  <si>
    <r>
      <t xml:space="preserve">12. B
</t>
    </r>
    <r>
      <rPr>
        <sz val="8"/>
        <rFont val="Arial"/>
        <family val="2"/>
      </rPr>
      <t>(coerência)</t>
    </r>
  </si>
  <si>
    <r>
      <t xml:space="preserve">12. D
</t>
    </r>
    <r>
      <rPr>
        <sz val="8"/>
        <rFont val="Arial"/>
        <family val="2"/>
      </rPr>
      <t>(morofos-sintaxe)</t>
    </r>
  </si>
  <si>
    <r>
      <t xml:space="preserve">12. E
</t>
    </r>
    <r>
      <rPr>
        <sz val="8"/>
        <rFont val="Arial"/>
        <family val="2"/>
      </rPr>
      <t>(vocabulário)</t>
    </r>
  </si>
  <si>
    <r>
      <t xml:space="preserve">12 - </t>
    </r>
    <r>
      <rPr>
        <sz val="8"/>
        <rFont val="Arial"/>
        <family val="2"/>
      </rPr>
      <t>Extensão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</si>
</sst>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quot;[$€-816];[Red]&quot;-&quot;#,##0.00&quot; &quot;[$€-816]"/>
    <numFmt numFmtId="165" formatCode="0.0"/>
  </numFmts>
  <fonts count="25">
    <font>
      <sz val="11"/>
      <color theme="1"/>
      <name val="Calibri"/>
      <family val="2"/>
      <scheme val="minor"/>
    </font>
    <font>
      <sz val="11"/>
      <color theme="1"/>
      <name val="Calibri"/>
      <family val="2"/>
      <scheme val="minor"/>
    </font>
    <font>
      <sz val="11"/>
      <color theme="1"/>
      <name val="Arial1"/>
    </font>
    <font>
      <b/>
      <sz val="8"/>
      <color indexed="8"/>
      <name val="Arial1"/>
    </font>
    <font>
      <sz val="9"/>
      <color indexed="8"/>
      <name val="Arial1"/>
    </font>
    <font>
      <sz val="10"/>
      <color indexed="8"/>
      <name val="Arial1"/>
    </font>
    <font>
      <sz val="10"/>
      <color indexed="62"/>
      <name val="Arial1"/>
    </font>
    <font>
      <sz val="10"/>
      <name val="Arial"/>
      <family val="2"/>
    </font>
    <font>
      <u/>
      <sz val="10"/>
      <color rgb="FF0000FF"/>
      <name val="Arial1"/>
    </font>
    <font>
      <sz val="11"/>
      <color indexed="8"/>
      <name val="Calibri"/>
      <family val="2"/>
    </font>
    <font>
      <b/>
      <i/>
      <sz val="16"/>
      <color theme="1"/>
      <name val="Arial1"/>
    </font>
    <font>
      <sz val="11"/>
      <color theme="1"/>
      <name val="Arial2"/>
    </font>
    <font>
      <sz val="11"/>
      <color rgb="FF000000"/>
      <name val="Calibri"/>
      <family val="2"/>
    </font>
    <font>
      <b/>
      <i/>
      <u/>
      <sz val="11"/>
      <color theme="1"/>
      <name val="Arial1"/>
    </font>
    <font>
      <sz val="10"/>
      <color rgb="FF000000"/>
      <name val="Times New Roman"/>
      <family val="1"/>
    </font>
    <font>
      <sz val="10"/>
      <color theme="1"/>
      <name val="Arial1"/>
    </font>
    <font>
      <sz val="10"/>
      <name val="Arial"/>
      <family val="2"/>
    </font>
    <font>
      <sz val="8"/>
      <color theme="1"/>
      <name val="Arial1"/>
    </font>
    <font>
      <b/>
      <sz val="10"/>
      <color indexed="8"/>
      <name val="Arial1"/>
    </font>
    <font>
      <sz val="9"/>
      <color indexed="81"/>
      <name val="Tahoma"/>
      <family val="2"/>
    </font>
    <font>
      <b/>
      <sz val="14"/>
      <color theme="1"/>
      <name val="Calibri"/>
      <family val="2"/>
      <scheme val="minor"/>
    </font>
    <font>
      <b/>
      <sz val="12"/>
      <color theme="1"/>
      <name val="Calibri"/>
      <family val="2"/>
      <scheme val="minor"/>
    </font>
    <font>
      <b/>
      <sz val="16"/>
      <color theme="1"/>
      <name val="Calibri"/>
      <family val="2"/>
      <scheme val="minor"/>
    </font>
    <font>
      <b/>
      <sz val="10"/>
      <color rgb="FF1F497D"/>
      <name val="Arial"/>
      <family val="2"/>
    </font>
    <font>
      <sz val="8"/>
      <name val="Arial"/>
      <family val="2"/>
    </font>
  </fonts>
  <fills count="2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bgColor indexed="47"/>
      </patternFill>
    </fill>
    <fill>
      <patternFill patternType="solid">
        <fgColor indexed="22"/>
        <bgColor indexed="22"/>
      </patternFill>
    </fill>
    <fill>
      <patternFill patternType="solid">
        <fgColor indexed="27"/>
        <bgColor indexed="27"/>
      </patternFill>
    </fill>
    <fill>
      <patternFill patternType="solid">
        <fgColor rgb="FFD9D2E9"/>
        <bgColor rgb="FFD9D2E9"/>
      </patternFill>
    </fill>
    <fill>
      <patternFill patternType="solid">
        <fgColor rgb="FFCFE2F3"/>
        <bgColor rgb="FFCFE2F3"/>
      </patternFill>
    </fill>
    <fill>
      <patternFill patternType="solid">
        <fgColor theme="4" tint="0.59996337778862885"/>
        <bgColor indexed="64"/>
      </patternFill>
    </fill>
    <fill>
      <patternFill patternType="solid">
        <fgColor theme="6" tint="0.59996337778862885"/>
        <bgColor indexed="27"/>
      </patternFill>
    </fill>
    <fill>
      <patternFill patternType="solid">
        <fgColor theme="6" tint="0.59996337778862885"/>
        <bgColor indexed="64"/>
      </patternFill>
    </fill>
    <fill>
      <patternFill patternType="solid">
        <fgColor theme="4" tint="0.59996337778862885"/>
        <bgColor indexed="31"/>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right/>
      <top/>
      <bottom style="thin">
        <color indexed="8"/>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64"/>
      </left>
      <right/>
      <top style="double">
        <color indexed="8"/>
      </top>
      <bottom/>
      <diagonal/>
    </border>
    <border>
      <left/>
      <right style="thin">
        <color indexed="64"/>
      </right>
      <top style="double">
        <color indexed="8"/>
      </top>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diagonal/>
    </border>
    <border>
      <left style="thin">
        <color auto="1"/>
      </left>
      <right style="thin">
        <color auto="1"/>
      </right>
      <top style="thin">
        <color auto="1"/>
      </top>
      <bottom style="thin">
        <color auto="1"/>
      </bottom>
      <diagonal/>
    </border>
  </borders>
  <cellStyleXfs count="42">
    <xf numFmtId="0" fontId="0" fillId="0" borderId="0"/>
    <xf numFmtId="164" fontId="2" fillId="0" borderId="0"/>
    <xf numFmtId="164" fontId="7" fillId="0" borderId="0">
      <alignment wrapText="1"/>
    </xf>
    <xf numFmtId="164" fontId="1" fillId="3" borderId="0" applyNumberFormat="0" applyBorder="0" applyAlignment="0" applyProtection="0"/>
    <xf numFmtId="164" fontId="1" fillId="5" borderId="0" applyNumberFormat="0" applyBorder="0" applyAlignment="0" applyProtection="0"/>
    <xf numFmtId="164" fontId="1" fillId="7" borderId="0" applyNumberFormat="0" applyBorder="0" applyAlignment="0" applyProtection="0"/>
    <xf numFmtId="164" fontId="1" fillId="9" borderId="0" applyNumberFormat="0" applyBorder="0" applyAlignment="0" applyProtection="0"/>
    <xf numFmtId="164" fontId="1" fillId="11" borderId="0" applyNumberFormat="0" applyBorder="0" applyAlignment="0" applyProtection="0"/>
    <xf numFmtId="164" fontId="1" fillId="13" borderId="0" applyNumberFormat="0" applyBorder="0" applyAlignment="0" applyProtection="0"/>
    <xf numFmtId="164" fontId="1" fillId="4" borderId="0" applyNumberFormat="0" applyBorder="0" applyAlignment="0" applyProtection="0"/>
    <xf numFmtId="164" fontId="1" fillId="6"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1" fillId="12" borderId="0" applyNumberFormat="0" applyBorder="0" applyAlignment="0" applyProtection="0"/>
    <xf numFmtId="164" fontId="1" fillId="14" borderId="0" applyNumberFormat="0" applyBorder="0" applyAlignment="0" applyProtection="0"/>
    <xf numFmtId="164" fontId="8" fillId="0" borderId="0"/>
    <xf numFmtId="0" fontId="9" fillId="0" borderId="0" applyNumberFormat="0" applyFont="0" applyFill="0" applyBorder="0" applyAlignment="0" applyProtection="0"/>
    <xf numFmtId="164" fontId="10" fillId="0" borderId="0">
      <alignment horizontal="center"/>
    </xf>
    <xf numFmtId="164" fontId="10" fillId="0" borderId="0">
      <alignment horizontal="center" textRotation="90"/>
    </xf>
    <xf numFmtId="164" fontId="2" fillId="0" borderId="0"/>
    <xf numFmtId="164" fontId="2" fillId="0" borderId="0"/>
    <xf numFmtId="0" fontId="2" fillId="0" borderId="0"/>
    <xf numFmtId="164" fontId="7" fillId="0" borderId="0">
      <alignment wrapText="1"/>
    </xf>
    <xf numFmtId="164" fontId="11" fillId="0" borderId="0"/>
    <xf numFmtId="164" fontId="1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2" fillId="0" borderId="0"/>
    <xf numFmtId="164"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4" fontId="13" fillId="0" borderId="0"/>
    <xf numFmtId="164" fontId="13" fillId="0" borderId="0"/>
    <xf numFmtId="0" fontId="14" fillId="0" borderId="0"/>
    <xf numFmtId="0" fontId="16" fillId="0" borderId="0"/>
  </cellStyleXfs>
  <cellXfs count="105">
    <xf numFmtId="0" fontId="0" fillId="0" borderId="0" xfId="0"/>
    <xf numFmtId="1" fontId="6" fillId="15" borderId="4" xfId="1" applyNumberFormat="1" applyFont="1" applyFill="1" applyBorder="1" applyAlignment="1">
      <alignment horizontal="center"/>
    </xf>
    <xf numFmtId="165" fontId="2" fillId="0" borderId="0" xfId="1" applyNumberFormat="1"/>
    <xf numFmtId="1" fontId="6" fillId="0" borderId="4" xfId="1" applyNumberFormat="1" applyFont="1" applyBorder="1" applyAlignment="1">
      <alignment horizontal="center"/>
    </xf>
    <xf numFmtId="165" fontId="15" fillId="0" borderId="2" xfId="1" applyNumberFormat="1" applyFont="1" applyBorder="1" applyAlignment="1">
      <alignment horizontal="center"/>
    </xf>
    <xf numFmtId="1" fontId="15" fillId="0" borderId="2" xfId="1" applyNumberFormat="1" applyFont="1" applyBorder="1" applyAlignment="1">
      <alignment horizontal="center"/>
    </xf>
    <xf numFmtId="1" fontId="5" fillId="16" borderId="5" xfId="1" applyNumberFormat="1" applyFont="1" applyFill="1" applyBorder="1" applyAlignment="1">
      <alignment horizontal="center"/>
    </xf>
    <xf numFmtId="0" fontId="5" fillId="0" borderId="5" xfId="1" applyNumberFormat="1" applyFont="1" applyBorder="1" applyAlignment="1" applyProtection="1">
      <alignment horizontal="center"/>
      <protection locked="0"/>
    </xf>
    <xf numFmtId="1" fontId="3" fillId="15" borderId="2" xfId="1" applyNumberFormat="1" applyFont="1" applyFill="1" applyBorder="1" applyAlignment="1">
      <alignment horizontal="center"/>
    </xf>
    <xf numFmtId="1" fontId="3" fillId="15" borderId="2" xfId="1" applyNumberFormat="1" applyFont="1" applyFill="1" applyBorder="1" applyAlignment="1">
      <alignment horizontal="left"/>
    </xf>
    <xf numFmtId="0" fontId="16" fillId="0" borderId="0" xfId="41"/>
    <xf numFmtId="1" fontId="5" fillId="16" borderId="5" xfId="1" applyNumberFormat="1" applyFont="1" applyFill="1" applyBorder="1" applyAlignment="1" applyProtection="1">
      <alignment horizontal="left"/>
      <protection locked="0"/>
    </xf>
    <xf numFmtId="1" fontId="5" fillId="16" borderId="4" xfId="1" applyNumberFormat="1" applyFont="1" applyFill="1" applyBorder="1" applyAlignment="1" applyProtection="1">
      <alignment horizontal="left"/>
      <protection locked="0"/>
    </xf>
    <xf numFmtId="1" fontId="5" fillId="15" borderId="2" xfId="1" applyNumberFormat="1" applyFont="1" applyFill="1" applyBorder="1" applyAlignment="1" applyProtection="1">
      <alignment horizontal="center"/>
      <protection hidden="1"/>
    </xf>
    <xf numFmtId="1" fontId="6" fillId="15" borderId="3" xfId="1" applyNumberFormat="1" applyFont="1" applyFill="1" applyBorder="1" applyAlignment="1" applyProtection="1">
      <alignment horizontal="center"/>
      <protection hidden="1"/>
    </xf>
    <xf numFmtId="1" fontId="4" fillId="15" borderId="2" xfId="1" applyNumberFormat="1" applyFont="1" applyFill="1" applyBorder="1" applyAlignment="1">
      <alignment horizontal="center" vertical="center" wrapText="1"/>
    </xf>
    <xf numFmtId="1" fontId="6" fillId="15" borderId="3" xfId="1" applyNumberFormat="1" applyFont="1" applyFill="1" applyBorder="1" applyAlignment="1">
      <alignment horizontal="center"/>
    </xf>
    <xf numFmtId="165" fontId="15" fillId="0" borderId="0" xfId="1" applyNumberFormat="1" applyFont="1" applyBorder="1" applyAlignment="1">
      <alignment horizontal="center"/>
    </xf>
    <xf numFmtId="1" fontId="15" fillId="0" borderId="0" xfId="1" applyNumberFormat="1" applyFont="1" applyBorder="1" applyAlignment="1">
      <alignment horizontal="center"/>
    </xf>
    <xf numFmtId="165" fontId="2" fillId="0" borderId="0" xfId="1" applyNumberFormat="1" applyProtection="1">
      <protection hidden="1"/>
    </xf>
    <xf numFmtId="165" fontId="17" fillId="0" borderId="0" xfId="1" applyNumberFormat="1" applyFont="1" applyProtection="1">
      <protection hidden="1"/>
    </xf>
    <xf numFmtId="1" fontId="4" fillId="15" borderId="2" xfId="1" applyNumberFormat="1" applyFont="1" applyFill="1" applyBorder="1" applyAlignment="1">
      <alignment horizontal="center" vertical="center" wrapText="1"/>
    </xf>
    <xf numFmtId="1" fontId="6" fillId="15" borderId="7" xfId="1" applyNumberFormat="1" applyFont="1" applyFill="1" applyBorder="1" applyAlignment="1">
      <alignment horizontal="center" vertical="center"/>
    </xf>
    <xf numFmtId="1" fontId="5" fillId="17" borderId="4" xfId="1" applyNumberFormat="1" applyFont="1" applyFill="1" applyBorder="1" applyAlignment="1" applyProtection="1">
      <alignment horizontal="center"/>
    </xf>
    <xf numFmtId="9" fontId="15" fillId="0" borderId="2" xfId="1" applyNumberFormat="1" applyFont="1" applyBorder="1" applyAlignment="1">
      <alignment horizontal="center"/>
    </xf>
    <xf numFmtId="1" fontId="15" fillId="20" borderId="2" xfId="1" applyNumberFormat="1" applyFont="1" applyFill="1" applyBorder="1" applyAlignment="1">
      <alignment horizontal="center"/>
    </xf>
    <xf numFmtId="9" fontId="15" fillId="20" borderId="2" xfId="1" applyNumberFormat="1" applyFont="1" applyFill="1" applyBorder="1" applyAlignment="1">
      <alignment horizontal="center"/>
    </xf>
    <xf numFmtId="1" fontId="5" fillId="21" borderId="4" xfId="1" applyNumberFormat="1" applyFont="1" applyFill="1" applyBorder="1" applyAlignment="1" applyProtection="1">
      <alignment horizontal="center"/>
    </xf>
    <xf numFmtId="1" fontId="15" fillId="22" borderId="2" xfId="1" applyNumberFormat="1" applyFont="1" applyFill="1" applyBorder="1" applyAlignment="1">
      <alignment horizontal="center"/>
    </xf>
    <xf numFmtId="9" fontId="15" fillId="22" borderId="2" xfId="1" applyNumberFormat="1" applyFont="1" applyFill="1" applyBorder="1" applyAlignment="1">
      <alignment horizontal="center"/>
    </xf>
    <xf numFmtId="165" fontId="2" fillId="0" borderId="0" xfId="1" applyNumberFormat="1" applyFill="1"/>
    <xf numFmtId="165" fontId="2" fillId="0" borderId="0" xfId="1" applyNumberFormat="1" applyProtection="1">
      <protection locked="0"/>
    </xf>
    <xf numFmtId="1" fontId="5" fillId="15" borderId="4" xfId="1" applyNumberFormat="1" applyFont="1" applyFill="1" applyBorder="1" applyAlignment="1" applyProtection="1">
      <alignment horizontal="center"/>
      <protection hidden="1"/>
    </xf>
    <xf numFmtId="0" fontId="0" fillId="0" borderId="2" xfId="0" applyBorder="1" applyAlignment="1">
      <alignment horizontal="right"/>
    </xf>
    <xf numFmtId="0" fontId="0" fillId="0" borderId="2" xfId="0" applyBorder="1" applyProtection="1">
      <protection locked="0"/>
    </xf>
    <xf numFmtId="165" fontId="2" fillId="0" borderId="2" xfId="1" applyNumberFormat="1" applyBorder="1" applyProtection="1">
      <protection locked="0"/>
    </xf>
    <xf numFmtId="165" fontId="2" fillId="0" borderId="8" xfId="1" applyNumberFormat="1" applyBorder="1" applyAlignment="1" applyProtection="1"/>
    <xf numFmtId="1" fontId="6" fillId="15" borderId="14" xfId="1" applyNumberFormat="1" applyFont="1" applyFill="1" applyBorder="1" applyAlignment="1">
      <alignment horizontal="center"/>
    </xf>
    <xf numFmtId="165" fontId="2" fillId="0" borderId="8" xfId="1" applyNumberFormat="1" applyBorder="1" applyProtection="1"/>
    <xf numFmtId="165" fontId="2" fillId="0" borderId="8" xfId="1" applyNumberFormat="1" applyBorder="1" applyAlignment="1" applyProtection="1">
      <alignment horizontal="right"/>
    </xf>
    <xf numFmtId="0" fontId="0" fillId="0" borderId="8" xfId="0" applyBorder="1" applyAlignment="1" applyProtection="1"/>
    <xf numFmtId="1" fontId="5" fillId="16" borderId="16" xfId="1" applyNumberFormat="1" applyFont="1" applyFill="1" applyBorder="1" applyAlignment="1">
      <alignment horizontal="center"/>
    </xf>
    <xf numFmtId="1" fontId="5" fillId="16" borderId="16" xfId="1" applyNumberFormat="1" applyFont="1" applyFill="1" applyBorder="1" applyAlignment="1" applyProtection="1">
      <alignment horizontal="left"/>
      <protection locked="0"/>
    </xf>
    <xf numFmtId="1" fontId="6" fillId="0" borderId="16" xfId="1" applyNumberFormat="1" applyFont="1" applyBorder="1" applyAlignment="1">
      <alignment horizontal="center"/>
    </xf>
    <xf numFmtId="1" fontId="5" fillId="17" borderId="16" xfId="1" applyNumberFormat="1" applyFont="1" applyFill="1" applyBorder="1" applyAlignment="1" applyProtection="1">
      <alignment horizontal="center"/>
    </xf>
    <xf numFmtId="1" fontId="5" fillId="21" borderId="16" xfId="1" applyNumberFormat="1" applyFont="1" applyFill="1" applyBorder="1" applyAlignment="1" applyProtection="1">
      <alignment horizontal="center"/>
    </xf>
    <xf numFmtId="9" fontId="0" fillId="0" borderId="2" xfId="0" applyNumberFormat="1" applyBorder="1"/>
    <xf numFmtId="0" fontId="0" fillId="0" borderId="2" xfId="0" applyBorder="1" applyAlignment="1">
      <alignment horizontal="center"/>
    </xf>
    <xf numFmtId="0" fontId="21" fillId="0" borderId="2" xfId="0" applyFont="1" applyBorder="1" applyAlignment="1">
      <alignment horizontal="right"/>
    </xf>
    <xf numFmtId="0" fontId="22" fillId="0" borderId="2" xfId="0" applyFont="1" applyBorder="1"/>
    <xf numFmtId="1" fontId="5" fillId="23" borderId="4" xfId="1" applyNumberFormat="1" applyFont="1" applyFill="1" applyBorder="1" applyAlignment="1" applyProtection="1">
      <alignment horizontal="center"/>
    </xf>
    <xf numFmtId="1" fontId="5" fillId="23" borderId="16" xfId="1" applyNumberFormat="1" applyFont="1" applyFill="1" applyBorder="1" applyAlignment="1" applyProtection="1">
      <alignment horizontal="center"/>
    </xf>
    <xf numFmtId="0" fontId="23" fillId="18" borderId="24" xfId="41" applyFont="1" applyFill="1" applyBorder="1" applyAlignment="1">
      <alignment horizontal="center" vertical="center"/>
    </xf>
    <xf numFmtId="0" fontId="23" fillId="18" borderId="24" xfId="41" applyFont="1" applyFill="1" applyBorder="1" applyAlignment="1">
      <alignment vertical="center"/>
    </xf>
    <xf numFmtId="0" fontId="16" fillId="19" borderId="24" xfId="41" applyFont="1" applyFill="1" applyBorder="1" applyAlignment="1">
      <alignment horizontal="center" vertical="center"/>
    </xf>
    <xf numFmtId="1" fontId="6" fillId="15" borderId="14" xfId="1" applyNumberFormat="1" applyFont="1" applyFill="1" applyBorder="1" applyAlignment="1">
      <alignment horizontal="center"/>
    </xf>
    <xf numFmtId="0" fontId="16" fillId="19" borderId="24" xfId="41" applyFont="1" applyFill="1" applyBorder="1" applyAlignment="1">
      <alignment horizontal="center" vertical="center" wrapText="1"/>
    </xf>
    <xf numFmtId="0" fontId="16" fillId="19" borderId="24" xfId="41" applyFont="1" applyFill="1" applyBorder="1" applyAlignment="1">
      <alignment vertical="center" wrapText="1"/>
    </xf>
    <xf numFmtId="0" fontId="7" fillId="19" borderId="24" xfId="41" applyFont="1" applyFill="1" applyBorder="1" applyAlignment="1">
      <alignment vertical="center" wrapText="1"/>
    </xf>
    <xf numFmtId="0" fontId="16" fillId="19" borderId="24" xfId="41" applyFont="1" applyFill="1" applyBorder="1" applyAlignment="1">
      <alignment horizontal="left" vertical="center" wrapText="1"/>
    </xf>
    <xf numFmtId="0" fontId="16" fillId="19" borderId="24" xfId="41" applyFont="1" applyFill="1" applyBorder="1" applyAlignment="1">
      <alignment vertical="center"/>
    </xf>
    <xf numFmtId="0" fontId="16" fillId="19" borderId="24" xfId="41" quotePrefix="1" applyFont="1" applyFill="1" applyBorder="1" applyAlignment="1">
      <alignment vertical="center"/>
    </xf>
    <xf numFmtId="0" fontId="7" fillId="19" borderId="24" xfId="41" quotePrefix="1" applyFont="1" applyFill="1" applyBorder="1" applyAlignment="1">
      <alignment vertical="center" wrapText="1"/>
    </xf>
    <xf numFmtId="0" fontId="20" fillId="0" borderId="2" xfId="0" applyFont="1" applyBorder="1" applyAlignment="1">
      <alignment horizontal="left"/>
    </xf>
    <xf numFmtId="0" fontId="22" fillId="0" borderId="2" xfId="0" applyFont="1" applyBorder="1" applyAlignment="1">
      <alignment horizontal="left"/>
    </xf>
    <xf numFmtId="1" fontId="5" fillId="15" borderId="10" xfId="1" applyNumberFormat="1" applyFont="1" applyFill="1" applyBorder="1" applyAlignment="1">
      <alignment horizontal="center" vertical="center"/>
    </xf>
    <xf numFmtId="0" fontId="0" fillId="0" borderId="5" xfId="0" applyBorder="1" applyAlignment="1">
      <alignment horizontal="center" vertical="center"/>
    </xf>
    <xf numFmtId="1" fontId="5" fillId="15" borderId="10" xfId="1" applyNumberFormat="1" applyFont="1" applyFill="1" applyBorder="1" applyAlignment="1">
      <alignment horizontal="left" vertical="center"/>
    </xf>
    <xf numFmtId="0" fontId="0" fillId="0" borderId="5" xfId="0" applyBorder="1" applyAlignment="1">
      <alignment horizontal="left" vertical="center"/>
    </xf>
    <xf numFmtId="1" fontId="6" fillId="15" borderId="10" xfId="1" applyNumberFormat="1" applyFont="1" applyFill="1" applyBorder="1" applyAlignment="1">
      <alignment horizontal="center" vertical="center"/>
    </xf>
    <xf numFmtId="1" fontId="6" fillId="15" borderId="5" xfId="1" applyNumberFormat="1" applyFont="1" applyFill="1" applyBorder="1" applyAlignment="1">
      <alignment horizontal="center" vertical="center"/>
    </xf>
    <xf numFmtId="1" fontId="4" fillId="15" borderId="13" xfId="1" applyNumberFormat="1" applyFont="1" applyFill="1" applyBorder="1" applyAlignment="1">
      <alignment horizontal="center" vertical="center" wrapText="1"/>
    </xf>
    <xf numFmtId="1" fontId="4" fillId="15" borderId="8" xfId="1" applyNumberFormat="1" applyFont="1" applyFill="1" applyBorder="1" applyAlignment="1">
      <alignment horizontal="center" vertical="center" wrapText="1"/>
    </xf>
    <xf numFmtId="1" fontId="4" fillId="15" borderId="11" xfId="1" applyNumberFormat="1" applyFont="1" applyFill="1" applyBorder="1" applyAlignment="1">
      <alignment horizontal="center" vertical="center" wrapText="1"/>
    </xf>
    <xf numFmtId="1" fontId="6" fillId="15" borderId="15" xfId="1" applyNumberFormat="1" applyFont="1" applyFill="1" applyBorder="1" applyAlignment="1">
      <alignment horizontal="center"/>
    </xf>
    <xf numFmtId="1" fontId="6" fillId="15" borderId="9" xfId="1" applyNumberFormat="1" applyFont="1" applyFill="1" applyBorder="1" applyAlignment="1">
      <alignment horizontal="center"/>
    </xf>
    <xf numFmtId="1" fontId="6" fillId="15" borderId="14" xfId="1" applyNumberFormat="1" applyFont="1" applyFill="1" applyBorder="1" applyAlignment="1">
      <alignment horizontal="center"/>
    </xf>
    <xf numFmtId="1" fontId="4" fillId="15" borderId="6" xfId="1" applyNumberFormat="1" applyFont="1" applyFill="1" applyBorder="1" applyAlignment="1">
      <alignment horizontal="center" vertical="center" wrapText="1"/>
    </xf>
    <xf numFmtId="1" fontId="4" fillId="15" borderId="2" xfId="1" applyNumberFormat="1" applyFont="1" applyFill="1" applyBorder="1" applyAlignment="1">
      <alignment horizontal="center" vertical="center" wrapText="1"/>
    </xf>
    <xf numFmtId="165" fontId="2" fillId="0" borderId="8" xfId="1" applyNumberFormat="1" applyBorder="1" applyAlignment="1" applyProtection="1">
      <alignment horizontal="left"/>
    </xf>
    <xf numFmtId="165" fontId="2" fillId="0" borderId="2" xfId="1" applyNumberFormat="1" applyBorder="1" applyAlignment="1" applyProtection="1">
      <alignment horizontal="left"/>
      <protection locked="0"/>
    </xf>
    <xf numFmtId="165" fontId="2" fillId="0" borderId="8" xfId="1" applyNumberFormat="1" applyBorder="1" applyAlignment="1" applyProtection="1">
      <alignment horizontal="right"/>
    </xf>
    <xf numFmtId="1" fontId="4" fillId="15" borderId="12" xfId="1" applyNumberFormat="1" applyFont="1" applyFill="1" applyBorder="1" applyAlignment="1">
      <alignment horizontal="center" vertical="center" wrapText="1"/>
    </xf>
    <xf numFmtId="0" fontId="0" fillId="0" borderId="6" xfId="0" applyBorder="1" applyAlignment="1">
      <alignment horizontal="center" vertical="center" wrapText="1"/>
    </xf>
    <xf numFmtId="1" fontId="3" fillId="15" borderId="12" xfId="1" applyNumberFormat="1" applyFont="1" applyFill="1" applyBorder="1" applyAlignment="1">
      <alignment horizontal="left" vertical="center" wrapText="1"/>
    </xf>
    <xf numFmtId="0" fontId="0" fillId="0" borderId="6" xfId="0" applyBorder="1" applyAlignment="1">
      <alignment horizontal="left" vertical="center"/>
    </xf>
    <xf numFmtId="1" fontId="3" fillId="15" borderId="12" xfId="1" applyNumberFormat="1" applyFont="1" applyFill="1" applyBorder="1" applyAlignment="1">
      <alignment horizontal="center" vertical="center"/>
    </xf>
    <xf numFmtId="0" fontId="0" fillId="0" borderId="6" xfId="0" applyBorder="1" applyAlignment="1">
      <alignment horizontal="center" vertical="center"/>
    </xf>
    <xf numFmtId="1" fontId="5" fillId="16" borderId="20" xfId="1" applyNumberFormat="1" applyFont="1" applyFill="1" applyBorder="1" applyAlignment="1">
      <alignment horizontal="right"/>
    </xf>
    <xf numFmtId="1" fontId="5" fillId="16" borderId="21" xfId="1" applyNumberFormat="1" applyFont="1" applyFill="1" applyBorder="1" applyAlignment="1">
      <alignment horizontal="right"/>
    </xf>
    <xf numFmtId="1" fontId="5" fillId="16" borderId="22" xfId="1" applyNumberFormat="1" applyFont="1" applyFill="1" applyBorder="1" applyAlignment="1">
      <alignment horizontal="right"/>
    </xf>
    <xf numFmtId="0" fontId="0" fillId="0" borderId="23" xfId="0" applyBorder="1" applyAlignment="1">
      <alignment horizontal="right"/>
    </xf>
    <xf numFmtId="1" fontId="3" fillId="15" borderId="17" xfId="1" applyNumberFormat="1" applyFont="1" applyFill="1" applyBorder="1" applyAlignment="1">
      <alignment horizontal="center" wrapText="1"/>
    </xf>
    <xf numFmtId="0" fontId="0" fillId="0" borderId="18" xfId="0" applyBorder="1" applyAlignment="1">
      <alignment horizontal="center"/>
    </xf>
    <xf numFmtId="1" fontId="5" fillId="16" borderId="15" xfId="1" applyNumberFormat="1" applyFont="1" applyFill="1" applyBorder="1" applyAlignment="1">
      <alignment horizontal="right"/>
    </xf>
    <xf numFmtId="1" fontId="5" fillId="16" borderId="19" xfId="1" applyNumberFormat="1" applyFont="1" applyFill="1" applyBorder="1" applyAlignment="1">
      <alignment horizontal="right"/>
    </xf>
    <xf numFmtId="0" fontId="7" fillId="19" borderId="24" xfId="41" applyFont="1" applyFill="1" applyBorder="1" applyAlignment="1">
      <alignment horizontal="center" vertical="center" wrapText="1"/>
    </xf>
    <xf numFmtId="0" fontId="16" fillId="0" borderId="24" xfId="41" applyBorder="1" applyAlignment="1">
      <alignment vertical="center"/>
    </xf>
    <xf numFmtId="0" fontId="16" fillId="19" borderId="24" xfId="41" applyFont="1" applyFill="1" applyBorder="1" applyAlignment="1">
      <alignment horizontal="center" vertical="center" wrapText="1"/>
    </xf>
    <xf numFmtId="0" fontId="16" fillId="0" borderId="24" xfId="41" applyBorder="1" applyAlignment="1">
      <alignment horizontal="center" vertical="center"/>
    </xf>
    <xf numFmtId="0" fontId="16" fillId="19" borderId="24" xfId="41" applyFont="1" applyFill="1" applyBorder="1" applyAlignment="1">
      <alignment vertical="center" wrapText="1"/>
    </xf>
    <xf numFmtId="0" fontId="7" fillId="19" borderId="24" xfId="41" applyFont="1" applyFill="1" applyBorder="1" applyAlignment="1">
      <alignment vertical="center" wrapText="1"/>
    </xf>
    <xf numFmtId="0" fontId="23" fillId="18" borderId="24" xfId="41" applyFont="1" applyFill="1" applyBorder="1" applyAlignment="1">
      <alignment horizontal="center" vertical="center"/>
    </xf>
    <xf numFmtId="0" fontId="16" fillId="0" borderId="24" xfId="41" applyBorder="1"/>
    <xf numFmtId="0" fontId="16" fillId="19" borderId="24" xfId="41" applyFont="1" applyFill="1" applyBorder="1" applyAlignment="1">
      <alignment horizontal="left" vertical="center" wrapText="1"/>
    </xf>
  </cellXfs>
  <cellStyles count="42">
    <cellStyle name="20% - Cor1 2" xfId="3"/>
    <cellStyle name="20% - Cor2 2" xfId="4"/>
    <cellStyle name="20% - Cor3 2" xfId="5"/>
    <cellStyle name="20% - Cor4 2" xfId="6"/>
    <cellStyle name="20% - Cor5 2" xfId="7"/>
    <cellStyle name="20% - Cor6 2" xfId="8"/>
    <cellStyle name="40% - Cor1 2" xfId="9"/>
    <cellStyle name="40% - Cor2 2" xfId="10"/>
    <cellStyle name="40% - Cor3 2" xfId="11"/>
    <cellStyle name="40% - Cor4 2" xfId="12"/>
    <cellStyle name="40% - Cor5 2" xfId="13"/>
    <cellStyle name="40% - Cor6 2" xfId="14"/>
    <cellStyle name="Excel_BuiltIn_Hyperlink" xfId="15"/>
    <cellStyle name="Graphics" xfId="16"/>
    <cellStyle name="Heading" xfId="17"/>
    <cellStyle name="Heading1" xfId="18"/>
    <cellStyle name="Normal" xfId="0" builtinId="0"/>
    <cellStyle name="Normal 10" xfId="41"/>
    <cellStyle name="Normal 2" xfId="19"/>
    <cellStyle name="Normal 2 2" xfId="20"/>
    <cellStyle name="Normal 2 2 2" xfId="21"/>
    <cellStyle name="Normal 2 3" xfId="22"/>
    <cellStyle name="Normal 2 4" xfId="1"/>
    <cellStyle name="Normal 3" xfId="23"/>
    <cellStyle name="Normal 3 2" xfId="24"/>
    <cellStyle name="Normal 4" xfId="25"/>
    <cellStyle name="Normal 4 2" xfId="26"/>
    <cellStyle name="Normal 5" xfId="27"/>
    <cellStyle name="Normal 5 2" xfId="28"/>
    <cellStyle name="Normal 6" xfId="29"/>
    <cellStyle name="Normal 6 2" xfId="30"/>
    <cellStyle name="Normal 7" xfId="31"/>
    <cellStyle name="Normal 7 2" xfId="32"/>
    <cellStyle name="Normal 7 3" xfId="2"/>
    <cellStyle name="Normal 8" xfId="33"/>
    <cellStyle name="Normal 9" xfId="40"/>
    <cellStyle name="Nota 2" xfId="34"/>
    <cellStyle name="Percentagem 2" xfId="35"/>
    <cellStyle name="Percentagem 2 2" xfId="36"/>
    <cellStyle name="Percentagem 2 2 2" xfId="37"/>
    <cellStyle name="Result" xfId="38"/>
    <cellStyle name="Result2"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RowColHeaders="0" topLeftCell="A10" workbookViewId="0">
      <selection activeCell="B21" sqref="B21"/>
    </sheetView>
  </sheetViews>
  <sheetFormatPr defaultRowHeight="15"/>
  <cols>
    <col min="2" max="2" width="13.7109375" customWidth="1"/>
  </cols>
  <sheetData>
    <row r="1" spans="1:2" ht="21">
      <c r="A1" s="64" t="s">
        <v>65</v>
      </c>
      <c r="B1" s="64"/>
    </row>
    <row r="2" spans="1:2" ht="18.75">
      <c r="A2" s="63" t="s">
        <v>0</v>
      </c>
      <c r="B2" s="63"/>
    </row>
    <row r="3" spans="1:2">
      <c r="A3" s="33" t="s">
        <v>17</v>
      </c>
      <c r="B3" s="47">
        <v>6</v>
      </c>
    </row>
    <row r="4" spans="1:2">
      <c r="A4" s="33" t="s">
        <v>19</v>
      </c>
      <c r="B4" s="47">
        <v>6</v>
      </c>
    </row>
    <row r="5" spans="1:2">
      <c r="A5" s="33" t="s">
        <v>20</v>
      </c>
      <c r="B5" s="47">
        <v>6</v>
      </c>
    </row>
    <row r="6" spans="1:2">
      <c r="A6" s="33" t="s">
        <v>21</v>
      </c>
      <c r="B6" s="47">
        <v>8</v>
      </c>
    </row>
    <row r="7" spans="1:2">
      <c r="A7" s="33" t="s">
        <v>22</v>
      </c>
      <c r="B7" s="47">
        <v>6</v>
      </c>
    </row>
    <row r="8" spans="1:2">
      <c r="A8" s="33" t="s">
        <v>23</v>
      </c>
      <c r="B8" s="47">
        <v>8</v>
      </c>
    </row>
    <row r="9" spans="1:2">
      <c r="A9" s="33" t="s">
        <v>24</v>
      </c>
      <c r="B9" s="47">
        <v>10</v>
      </c>
    </row>
    <row r="10" spans="1:2" ht="15.75">
      <c r="A10" s="48" t="s">
        <v>2</v>
      </c>
      <c r="B10" s="47">
        <f>SUM(B3:B9)</f>
        <v>50</v>
      </c>
    </row>
    <row r="11" spans="1:2" ht="18.75">
      <c r="A11" s="63" t="s">
        <v>3</v>
      </c>
      <c r="B11" s="63"/>
    </row>
    <row r="12" spans="1:2">
      <c r="A12" s="33" t="s">
        <v>25</v>
      </c>
      <c r="B12" s="47">
        <v>5</v>
      </c>
    </row>
    <row r="13" spans="1:2">
      <c r="A13" s="33" t="s">
        <v>26</v>
      </c>
      <c r="B13" s="47">
        <v>5</v>
      </c>
    </row>
    <row r="14" spans="1:2">
      <c r="A14" s="33" t="s">
        <v>27</v>
      </c>
      <c r="B14" s="47">
        <v>5</v>
      </c>
    </row>
    <row r="15" spans="1:2">
      <c r="A15" s="33" t="s">
        <v>28</v>
      </c>
      <c r="B15" s="47">
        <v>5</v>
      </c>
    </row>
    <row r="16" spans="1:2" ht="15.75">
      <c r="A16" s="48" t="s">
        <v>2</v>
      </c>
      <c r="B16" s="47">
        <f>SUM(B12:B15)</f>
        <v>20</v>
      </c>
    </row>
    <row r="17" spans="1:2" ht="18.75">
      <c r="A17" s="63" t="s">
        <v>1</v>
      </c>
      <c r="B17" s="63"/>
    </row>
    <row r="18" spans="1:2">
      <c r="A18" s="33" t="s">
        <v>48</v>
      </c>
      <c r="B18" s="47">
        <v>6</v>
      </c>
    </row>
    <row r="19" spans="1:2">
      <c r="A19" s="33" t="s">
        <v>64</v>
      </c>
      <c r="B19" s="47">
        <v>24</v>
      </c>
    </row>
    <row r="20" spans="1:2" ht="15.75">
      <c r="A20" s="48" t="s">
        <v>2</v>
      </c>
      <c r="B20" s="47">
        <f>SUM(B18:B19)</f>
        <v>30</v>
      </c>
    </row>
    <row r="21" spans="1:2" ht="21">
      <c r="A21" s="49" t="s">
        <v>66</v>
      </c>
      <c r="B21" s="47">
        <f>B20+B16+B10</f>
        <v>100</v>
      </c>
    </row>
  </sheetData>
  <sheetProtection algorithmName="SHA-512" hashValue="tgITsn3Iu0m8WaG1D2JNUf92xnIMpo5z/1eUCRk/8dKKaNfOpF5asPJ6uMux2W08kq7P9RuxWwjSOVNIkfh01Q==" saltValue="q2DCWOf81C4mVlOS7M0aTA==" spinCount="100000" sheet="1" objects="1" scenarios="1" selectLockedCells="1"/>
  <mergeCells count="4">
    <mergeCell ref="A2:B2"/>
    <mergeCell ref="A11:B11"/>
    <mergeCell ref="A17:B17"/>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zoomScale="110" zoomScaleNormal="110" workbookViewId="0">
      <pane xSplit="2" ySplit="4" topLeftCell="C5" activePane="bottomRight" state="frozen"/>
      <selection pane="topRight" activeCell="C1" sqref="C1"/>
      <selection pane="bottomLeft" activeCell="A3" sqref="A3"/>
      <selection pane="bottomRight" activeCell="L6" sqref="L6"/>
    </sheetView>
  </sheetViews>
  <sheetFormatPr defaultColWidth="0" defaultRowHeight="14.25" zeroHeight="1"/>
  <cols>
    <col min="1" max="1" width="4.28515625" style="19" customWidth="1"/>
    <col min="2" max="2" width="37.42578125" style="19" customWidth="1"/>
    <col min="3" max="22" width="5.7109375" style="19" customWidth="1"/>
    <col min="23" max="33" width="3.5703125" style="19" hidden="1" customWidth="1"/>
    <col min="34" max="41" width="4.140625" style="19" hidden="1" customWidth="1"/>
    <col min="42" max="43" width="4.7109375" style="19" hidden="1" customWidth="1"/>
    <col min="44" max="44" width="5.7109375" style="19" customWidth="1"/>
    <col min="45" max="45" width="6.42578125" style="19" hidden="1" customWidth="1"/>
    <col min="46" max="46" width="7.5703125" style="19" hidden="1" customWidth="1"/>
    <col min="47" max="47" width="8.7109375" style="19" hidden="1" customWidth="1"/>
    <col min="48" max="48" width="6.42578125" style="19" customWidth="1"/>
    <col min="49" max="49" width="7.42578125" style="19" customWidth="1"/>
    <col min="50" max="50" width="8.7109375" style="19" customWidth="1"/>
    <col min="51" max="52" width="9.5703125" style="19" customWidth="1"/>
    <col min="53" max="16384" width="9.5703125" style="19" hidden="1"/>
  </cols>
  <sheetData>
    <row r="1" spans="1:51" ht="15">
      <c r="A1" s="81" t="s">
        <v>50</v>
      </c>
      <c r="B1" s="81"/>
      <c r="C1" s="80"/>
      <c r="D1" s="80"/>
      <c r="E1" s="80"/>
      <c r="F1" s="80"/>
      <c r="G1" s="80"/>
      <c r="H1" s="80"/>
      <c r="I1" s="80"/>
      <c r="J1" s="80"/>
      <c r="K1" s="80"/>
      <c r="L1" s="81" t="s">
        <v>51</v>
      </c>
      <c r="M1" s="81"/>
      <c r="N1" s="35"/>
      <c r="O1" s="39" t="s">
        <v>52</v>
      </c>
      <c r="P1" s="80"/>
      <c r="Q1" s="80"/>
      <c r="R1" s="36"/>
      <c r="S1" s="40"/>
      <c r="T1" s="81"/>
      <c r="U1" s="81"/>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9"/>
      <c r="AW1" s="79"/>
      <c r="AX1" s="79"/>
      <c r="AY1" s="31"/>
    </row>
    <row r="2" spans="1:51" s="2" customFormat="1" ht="12.75" customHeight="1">
      <c r="A2" s="86" t="s">
        <v>5</v>
      </c>
      <c r="B2" s="84" t="s">
        <v>13</v>
      </c>
      <c r="C2" s="77">
        <v>1</v>
      </c>
      <c r="D2" s="77">
        <v>2</v>
      </c>
      <c r="E2" s="77" t="s">
        <v>117</v>
      </c>
      <c r="F2" s="77" t="s">
        <v>118</v>
      </c>
      <c r="G2" s="77">
        <v>4</v>
      </c>
      <c r="H2" s="77">
        <v>5</v>
      </c>
      <c r="I2" s="77">
        <v>6</v>
      </c>
      <c r="J2" s="77">
        <v>7</v>
      </c>
      <c r="K2" s="77">
        <v>8</v>
      </c>
      <c r="L2" s="77">
        <v>9</v>
      </c>
      <c r="M2" s="77">
        <v>10</v>
      </c>
      <c r="N2" s="77">
        <v>11</v>
      </c>
      <c r="O2" s="82" t="s">
        <v>48</v>
      </c>
      <c r="P2" s="71">
        <v>12</v>
      </c>
      <c r="Q2" s="72"/>
      <c r="R2" s="72"/>
      <c r="S2" s="72"/>
      <c r="T2" s="72"/>
      <c r="U2" s="72"/>
      <c r="V2" s="73"/>
      <c r="W2" s="37">
        <f>C2</f>
        <v>1</v>
      </c>
      <c r="X2" s="55">
        <f>D2</f>
        <v>2</v>
      </c>
      <c r="Y2" s="55" t="str">
        <f t="shared" ref="Y2:AH2" si="0">E2</f>
        <v>3a</v>
      </c>
      <c r="Z2" s="55" t="str">
        <f t="shared" si="0"/>
        <v>3b</v>
      </c>
      <c r="AA2" s="55">
        <f t="shared" si="0"/>
        <v>4</v>
      </c>
      <c r="AB2" s="55">
        <f t="shared" si="0"/>
        <v>5</v>
      </c>
      <c r="AC2" s="55">
        <f t="shared" si="0"/>
        <v>6</v>
      </c>
      <c r="AD2" s="55">
        <f t="shared" si="0"/>
        <v>7</v>
      </c>
      <c r="AE2" s="55">
        <f t="shared" si="0"/>
        <v>8</v>
      </c>
      <c r="AF2" s="55">
        <f t="shared" si="0"/>
        <v>9</v>
      </c>
      <c r="AG2" s="55">
        <f t="shared" si="0"/>
        <v>10</v>
      </c>
      <c r="AH2" s="55">
        <f t="shared" si="0"/>
        <v>11</v>
      </c>
      <c r="AI2" s="69" t="str">
        <f>O2</f>
        <v>POS</v>
      </c>
      <c r="AJ2" s="74">
        <f>P2</f>
        <v>12</v>
      </c>
      <c r="AK2" s="75"/>
      <c r="AL2" s="75"/>
      <c r="AM2" s="75"/>
      <c r="AN2" s="75"/>
      <c r="AO2" s="75"/>
      <c r="AP2" s="76"/>
      <c r="AQ2" s="69">
        <v>12</v>
      </c>
      <c r="AR2" s="65" t="s">
        <v>2</v>
      </c>
      <c r="AS2" s="67" t="s">
        <v>0</v>
      </c>
      <c r="AT2" s="65" t="s">
        <v>1</v>
      </c>
      <c r="AU2" s="65" t="s">
        <v>3</v>
      </c>
      <c r="AV2" s="67" t="s">
        <v>0</v>
      </c>
      <c r="AW2" s="65" t="s">
        <v>1</v>
      </c>
      <c r="AX2" s="65" t="s">
        <v>3</v>
      </c>
      <c r="AY2" s="31"/>
    </row>
    <row r="3" spans="1:51" s="2" customFormat="1" ht="12.75" customHeight="1">
      <c r="A3" s="87"/>
      <c r="B3" s="85"/>
      <c r="C3" s="78"/>
      <c r="D3" s="78"/>
      <c r="E3" s="78"/>
      <c r="F3" s="78"/>
      <c r="G3" s="78"/>
      <c r="H3" s="78"/>
      <c r="I3" s="78"/>
      <c r="J3" s="78"/>
      <c r="K3" s="78"/>
      <c r="L3" s="78"/>
      <c r="M3" s="78"/>
      <c r="N3" s="78"/>
      <c r="O3" s="83"/>
      <c r="P3" s="15" t="s">
        <v>6</v>
      </c>
      <c r="Q3" s="15" t="s">
        <v>7</v>
      </c>
      <c r="R3" s="15" t="s">
        <v>8</v>
      </c>
      <c r="S3" s="15" t="s">
        <v>9</v>
      </c>
      <c r="T3" s="15" t="s">
        <v>10</v>
      </c>
      <c r="U3" s="15" t="s">
        <v>11</v>
      </c>
      <c r="V3" s="21" t="s">
        <v>49</v>
      </c>
      <c r="W3" s="16"/>
      <c r="X3" s="1"/>
      <c r="Y3" s="1"/>
      <c r="Z3" s="1"/>
      <c r="AA3" s="1"/>
      <c r="AB3" s="1"/>
      <c r="AC3" s="1"/>
      <c r="AD3" s="1"/>
      <c r="AE3" s="1"/>
      <c r="AF3" s="1"/>
      <c r="AG3" s="1"/>
      <c r="AH3" s="1"/>
      <c r="AI3" s="70"/>
      <c r="AJ3" s="1" t="str">
        <f t="shared" ref="AJ3:AP18" si="1">P3</f>
        <v>A</v>
      </c>
      <c r="AK3" s="1" t="str">
        <f t="shared" si="1"/>
        <v>B</v>
      </c>
      <c r="AL3" s="1" t="str">
        <f t="shared" si="1"/>
        <v>C</v>
      </c>
      <c r="AM3" s="1" t="str">
        <f t="shared" si="1"/>
        <v>D</v>
      </c>
      <c r="AN3" s="1" t="str">
        <f t="shared" si="1"/>
        <v>E</v>
      </c>
      <c r="AO3" s="1" t="str">
        <f t="shared" si="1"/>
        <v>F</v>
      </c>
      <c r="AP3" s="22" t="str">
        <f t="shared" si="1"/>
        <v>EXT</v>
      </c>
      <c r="AQ3" s="66"/>
      <c r="AR3" s="66"/>
      <c r="AS3" s="68"/>
      <c r="AT3" s="66"/>
      <c r="AU3" s="66"/>
      <c r="AV3" s="68"/>
      <c r="AW3" s="66"/>
      <c r="AX3" s="66"/>
      <c r="AY3" s="31"/>
    </row>
    <row r="4" spans="1:51" s="2" customFormat="1" ht="12.75" customHeight="1">
      <c r="A4" s="8" t="s">
        <v>4</v>
      </c>
      <c r="B4" s="9" t="s">
        <v>12</v>
      </c>
      <c r="C4" s="13">
        <v>6</v>
      </c>
      <c r="D4" s="13">
        <v>6</v>
      </c>
      <c r="E4" s="13">
        <v>3</v>
      </c>
      <c r="F4" s="13">
        <v>3</v>
      </c>
      <c r="G4" s="13">
        <v>8</v>
      </c>
      <c r="H4" s="13">
        <v>6</v>
      </c>
      <c r="I4" s="13">
        <v>8</v>
      </c>
      <c r="J4" s="13">
        <v>10</v>
      </c>
      <c r="K4" s="13">
        <v>5</v>
      </c>
      <c r="L4" s="13">
        <v>5</v>
      </c>
      <c r="M4" s="13">
        <v>5</v>
      </c>
      <c r="N4" s="13">
        <v>5</v>
      </c>
      <c r="O4" s="13">
        <v>6</v>
      </c>
      <c r="P4" s="13">
        <v>4</v>
      </c>
      <c r="Q4" s="13">
        <v>4</v>
      </c>
      <c r="R4" s="13">
        <v>4</v>
      </c>
      <c r="S4" s="13">
        <v>4</v>
      </c>
      <c r="T4" s="13">
        <v>4</v>
      </c>
      <c r="U4" s="13">
        <v>4</v>
      </c>
      <c r="V4" s="13">
        <v>0</v>
      </c>
      <c r="W4" s="14">
        <f>C4</f>
        <v>6</v>
      </c>
      <c r="X4" s="14">
        <f t="shared" ref="X4:AI4" si="2">D4</f>
        <v>6</v>
      </c>
      <c r="Y4" s="14">
        <f t="shared" si="2"/>
        <v>3</v>
      </c>
      <c r="Z4" s="14">
        <f t="shared" si="2"/>
        <v>3</v>
      </c>
      <c r="AA4" s="14">
        <f t="shared" si="2"/>
        <v>8</v>
      </c>
      <c r="AB4" s="14">
        <f t="shared" si="2"/>
        <v>6</v>
      </c>
      <c r="AC4" s="14">
        <f t="shared" si="2"/>
        <v>8</v>
      </c>
      <c r="AD4" s="14">
        <f t="shared" si="2"/>
        <v>10</v>
      </c>
      <c r="AE4" s="14">
        <f t="shared" si="2"/>
        <v>5</v>
      </c>
      <c r="AF4" s="14">
        <f t="shared" si="2"/>
        <v>5</v>
      </c>
      <c r="AG4" s="14">
        <f t="shared" si="2"/>
        <v>5</v>
      </c>
      <c r="AH4" s="14">
        <f t="shared" si="2"/>
        <v>5</v>
      </c>
      <c r="AI4" s="14">
        <f t="shared" si="2"/>
        <v>6</v>
      </c>
      <c r="AJ4" s="14">
        <f t="shared" si="1"/>
        <v>4</v>
      </c>
      <c r="AK4" s="14">
        <f t="shared" si="1"/>
        <v>4</v>
      </c>
      <c r="AL4" s="14">
        <f t="shared" si="1"/>
        <v>4</v>
      </c>
      <c r="AM4" s="14">
        <f t="shared" si="1"/>
        <v>4</v>
      </c>
      <c r="AN4" s="14">
        <f t="shared" si="1"/>
        <v>4</v>
      </c>
      <c r="AO4" s="14">
        <f t="shared" si="1"/>
        <v>4</v>
      </c>
      <c r="AP4" s="14">
        <f t="shared" si="1"/>
        <v>0</v>
      </c>
      <c r="AQ4" s="14">
        <f>IF(AP4&gt;-3,AJ4+AK4+AL4+AM4+AN4+AO4+AP4,0)</f>
        <v>24</v>
      </c>
      <c r="AR4" s="32">
        <f t="shared" ref="AR4" si="3">IF(SUM(W4:AI4)+AQ4&lt;0.5,"X",SUM(W4:AI4)+AQ4)</f>
        <v>100</v>
      </c>
      <c r="AS4" s="32">
        <f>SUM(W4:AD4)</f>
        <v>50</v>
      </c>
      <c r="AT4" s="32">
        <f>IF(AI4+AQ4&lt;0,0,AI4+AQ4)</f>
        <v>30</v>
      </c>
      <c r="AU4" s="32">
        <f>SUM(AE4:AH4)</f>
        <v>20</v>
      </c>
      <c r="AV4" s="32">
        <f>IF(AS4/AS$4*100&lt;0.1,"X",AS4/AS$4*100)</f>
        <v>100</v>
      </c>
      <c r="AW4" s="32">
        <f t="shared" ref="AW4:AX19" si="4">IF(AT4/AT$4*100&lt;0.1,"X",AT4/AT$4*100)</f>
        <v>100</v>
      </c>
      <c r="AX4" s="32">
        <f t="shared" si="4"/>
        <v>100</v>
      </c>
      <c r="AY4" s="31"/>
    </row>
    <row r="5" spans="1:51" s="2" customFormat="1" ht="12.75" customHeight="1">
      <c r="A5" s="6">
        <v>1</v>
      </c>
      <c r="B5" s="11"/>
      <c r="C5" s="7"/>
      <c r="D5" s="7"/>
      <c r="E5" s="7"/>
      <c r="F5" s="7"/>
      <c r="G5" s="7"/>
      <c r="H5" s="7"/>
      <c r="I5" s="7"/>
      <c r="J5" s="7"/>
      <c r="K5" s="7"/>
      <c r="L5" s="7"/>
      <c r="M5" s="7"/>
      <c r="N5" s="7"/>
      <c r="O5" s="7"/>
      <c r="P5" s="7"/>
      <c r="Q5" s="7"/>
      <c r="R5" s="7"/>
      <c r="S5" s="7"/>
      <c r="T5" s="7"/>
      <c r="U5" s="7"/>
      <c r="V5" s="7"/>
      <c r="W5" s="3">
        <f t="shared" ref="W5" si="5">C5*C$4/5</f>
        <v>0</v>
      </c>
      <c r="X5" s="3">
        <f t="shared" ref="X5" si="6">D5*D$4/5</f>
        <v>0</v>
      </c>
      <c r="Y5" s="3">
        <f t="shared" ref="Y5" si="7">E5*E$4/5</f>
        <v>0</v>
      </c>
      <c r="Z5" s="3">
        <f t="shared" ref="Z5" si="8">F5*F$4/5</f>
        <v>0</v>
      </c>
      <c r="AA5" s="3">
        <f t="shared" ref="AA5" si="9">G5*G$4/5</f>
        <v>0</v>
      </c>
      <c r="AB5" s="3">
        <f t="shared" ref="AB5" si="10">H5*H$4/5</f>
        <v>0</v>
      </c>
      <c r="AC5" s="3">
        <f t="shared" ref="AC5" si="11">I5*I$4/5</f>
        <v>0</v>
      </c>
      <c r="AD5" s="3">
        <f t="shared" ref="AD5" si="12">J5*J$4/5</f>
        <v>0</v>
      </c>
      <c r="AE5" s="3">
        <f t="shared" ref="AE5" si="13">K5*K$4/5</f>
        <v>0</v>
      </c>
      <c r="AF5" s="3">
        <f t="shared" ref="AF5" si="14">L5*L$4/5</f>
        <v>0</v>
      </c>
      <c r="AG5" s="3">
        <f t="shared" ref="AG5" si="15">M5*M$4/5</f>
        <v>0</v>
      </c>
      <c r="AH5" s="3">
        <f t="shared" ref="AH5" si="16">N5*N$4/5</f>
        <v>0</v>
      </c>
      <c r="AI5" s="3">
        <f t="shared" ref="AI5" si="17">O5*O$4/5</f>
        <v>0</v>
      </c>
      <c r="AJ5" s="3">
        <f t="shared" ref="AJ5" si="18">P5*P$4/5</f>
        <v>0</v>
      </c>
      <c r="AK5" s="3">
        <f t="shared" ref="AK5" si="19">Q5*Q$4/5</f>
        <v>0</v>
      </c>
      <c r="AL5" s="3">
        <f t="shared" ref="AL5" si="20">R5*R$4/5</f>
        <v>0</v>
      </c>
      <c r="AM5" s="3">
        <f t="shared" ref="AM5" si="21">S5*S$4/5</f>
        <v>0</v>
      </c>
      <c r="AN5" s="3">
        <f t="shared" ref="AN5" si="22">T5*T$4/5</f>
        <v>0</v>
      </c>
      <c r="AO5" s="3">
        <f t="shared" ref="AO5" si="23">U5*U$4/5</f>
        <v>0</v>
      </c>
      <c r="AP5" s="3">
        <f t="shared" si="1"/>
        <v>0</v>
      </c>
      <c r="AQ5" s="3">
        <f>IF(AP5&gt;-3,AJ5+AK5+AL5+AM5+AN5+AO5+AP5,0)</f>
        <v>0</v>
      </c>
      <c r="AR5" s="50" t="str">
        <f t="shared" ref="AR5:AR29" si="24">IF(SUM(W5:AI5)+AQ5&lt;0.5,"X",SUM(W5:AI5)+AQ5)</f>
        <v>X</v>
      </c>
      <c r="AS5" s="23">
        <f t="shared" ref="AS5:AS29" si="25">SUM(W5:AD5)</f>
        <v>0</v>
      </c>
      <c r="AT5" s="23">
        <f t="shared" ref="AT5:AT29" si="26">IF(AI5+AQ5&lt;0,0,AI5+AQ5)</f>
        <v>0</v>
      </c>
      <c r="AU5" s="23">
        <f t="shared" ref="AU5:AU29" si="27">SUM(AE5:AH5)</f>
        <v>0</v>
      </c>
      <c r="AV5" s="27" t="str">
        <f t="shared" ref="AV5:AX29" si="28">IF(AS5/AS$4*100&lt;0.1,"X",AS5/AS$4*100)</f>
        <v>X</v>
      </c>
      <c r="AW5" s="27" t="str">
        <f t="shared" si="4"/>
        <v>X</v>
      </c>
      <c r="AX5" s="27" t="str">
        <f t="shared" si="4"/>
        <v>X</v>
      </c>
      <c r="AY5" s="31"/>
    </row>
    <row r="6" spans="1:51" s="2" customFormat="1" ht="12.75" customHeight="1">
      <c r="A6" s="6">
        <f>A5+1</f>
        <v>2</v>
      </c>
      <c r="B6" s="11"/>
      <c r="C6" s="7"/>
      <c r="D6" s="7"/>
      <c r="E6" s="7"/>
      <c r="F6" s="7"/>
      <c r="G6" s="7"/>
      <c r="H6" s="7"/>
      <c r="I6" s="7"/>
      <c r="J6" s="7"/>
      <c r="K6" s="7"/>
      <c r="L6" s="7"/>
      <c r="M6" s="7"/>
      <c r="N6" s="7"/>
      <c r="O6" s="7"/>
      <c r="P6" s="7"/>
      <c r="Q6" s="7"/>
      <c r="R6" s="7"/>
      <c r="S6" s="7"/>
      <c r="T6" s="7"/>
      <c r="U6" s="7"/>
      <c r="V6" s="7"/>
      <c r="W6" s="3">
        <f t="shared" ref="W6:W28" si="29">C6*C$4/5</f>
        <v>0</v>
      </c>
      <c r="X6" s="3">
        <f t="shared" ref="X6:X28" si="30">D6*D$4/5</f>
        <v>0</v>
      </c>
      <c r="Y6" s="3">
        <f t="shared" ref="Y6:Y28" si="31">E6*E$4/5</f>
        <v>0</v>
      </c>
      <c r="Z6" s="3">
        <f t="shared" ref="Z6:Z28" si="32">F6*F$4/5</f>
        <v>0</v>
      </c>
      <c r="AA6" s="3">
        <f t="shared" ref="AA6:AA28" si="33">G6*G$4/5</f>
        <v>0</v>
      </c>
      <c r="AB6" s="3">
        <f t="shared" ref="AB6:AB28" si="34">H6*H$4/5</f>
        <v>0</v>
      </c>
      <c r="AC6" s="3">
        <f t="shared" ref="AC6:AC28" si="35">I6*I$4/5</f>
        <v>0</v>
      </c>
      <c r="AD6" s="3">
        <f t="shared" ref="AD6:AD28" si="36">J6*J$4/5</f>
        <v>0</v>
      </c>
      <c r="AE6" s="3">
        <f t="shared" ref="AE6:AE28" si="37">K6*K$4/5</f>
        <v>0</v>
      </c>
      <c r="AF6" s="3">
        <f t="shared" ref="AF6:AF28" si="38">L6*L$4/5</f>
        <v>0</v>
      </c>
      <c r="AG6" s="3">
        <f t="shared" ref="AG6:AG28" si="39">M6*M$4/5</f>
        <v>0</v>
      </c>
      <c r="AH6" s="3">
        <f t="shared" ref="AH6:AH28" si="40">N6*N$4/5</f>
        <v>0</v>
      </c>
      <c r="AI6" s="3">
        <f t="shared" ref="AI6:AI28" si="41">O6*O$4/5</f>
        <v>0</v>
      </c>
      <c r="AJ6" s="3">
        <f t="shared" ref="AJ6:AJ28" si="42">P6*P$4/5</f>
        <v>0</v>
      </c>
      <c r="AK6" s="3">
        <f t="shared" ref="AK6:AK28" si="43">Q6*Q$4/5</f>
        <v>0</v>
      </c>
      <c r="AL6" s="3">
        <f t="shared" ref="AL6:AL28" si="44">R6*R$4/5</f>
        <v>0</v>
      </c>
      <c r="AM6" s="3">
        <f t="shared" ref="AM6:AM28" si="45">S6*S$4/5</f>
        <v>0</v>
      </c>
      <c r="AN6" s="3">
        <f t="shared" ref="AN6:AN28" si="46">T6*T$4/5</f>
        <v>0</v>
      </c>
      <c r="AO6" s="3">
        <f t="shared" ref="AO6:AO28" si="47">U6*U$4/5</f>
        <v>0</v>
      </c>
      <c r="AP6" s="3">
        <f t="shared" si="1"/>
        <v>0</v>
      </c>
      <c r="AQ6" s="3">
        <f t="shared" ref="AQ6:AQ29" si="48">IF(AP6&gt;-3,AJ6+AK6+AL6+AM6+AN6+AO6+AP6,0)</f>
        <v>0</v>
      </c>
      <c r="AR6" s="50" t="str">
        <f t="shared" si="24"/>
        <v>X</v>
      </c>
      <c r="AS6" s="23">
        <f t="shared" si="25"/>
        <v>0</v>
      </c>
      <c r="AT6" s="23">
        <f t="shared" si="26"/>
        <v>0</v>
      </c>
      <c r="AU6" s="23">
        <f t="shared" si="27"/>
        <v>0</v>
      </c>
      <c r="AV6" s="27" t="str">
        <f t="shared" si="28"/>
        <v>X</v>
      </c>
      <c r="AW6" s="27" t="str">
        <f t="shared" si="4"/>
        <v>X</v>
      </c>
      <c r="AX6" s="27" t="str">
        <f t="shared" si="4"/>
        <v>X</v>
      </c>
      <c r="AY6" s="31"/>
    </row>
    <row r="7" spans="1:51" s="2" customFormat="1" ht="12.75" customHeight="1">
      <c r="A7" s="6">
        <f t="shared" ref="A7:A29" si="49">A6+1</f>
        <v>3</v>
      </c>
      <c r="B7" s="11"/>
      <c r="C7" s="7"/>
      <c r="D7" s="7"/>
      <c r="E7" s="7"/>
      <c r="F7" s="7"/>
      <c r="G7" s="7"/>
      <c r="H7" s="7"/>
      <c r="I7" s="7"/>
      <c r="J7" s="7"/>
      <c r="K7" s="7"/>
      <c r="L7" s="7"/>
      <c r="M7" s="7"/>
      <c r="N7" s="7"/>
      <c r="O7" s="7"/>
      <c r="P7" s="7"/>
      <c r="Q7" s="7"/>
      <c r="R7" s="7"/>
      <c r="S7" s="7"/>
      <c r="T7" s="7"/>
      <c r="U7" s="7"/>
      <c r="V7" s="7"/>
      <c r="W7" s="3">
        <f t="shared" si="29"/>
        <v>0</v>
      </c>
      <c r="X7" s="3">
        <f t="shared" si="30"/>
        <v>0</v>
      </c>
      <c r="Y7" s="3">
        <f t="shared" si="31"/>
        <v>0</v>
      </c>
      <c r="Z7" s="3">
        <f t="shared" si="32"/>
        <v>0</v>
      </c>
      <c r="AA7" s="3">
        <f t="shared" si="33"/>
        <v>0</v>
      </c>
      <c r="AB7" s="3">
        <f t="shared" si="34"/>
        <v>0</v>
      </c>
      <c r="AC7" s="3">
        <f t="shared" si="35"/>
        <v>0</v>
      </c>
      <c r="AD7" s="3">
        <f t="shared" si="36"/>
        <v>0</v>
      </c>
      <c r="AE7" s="3">
        <f t="shared" si="37"/>
        <v>0</v>
      </c>
      <c r="AF7" s="3">
        <f t="shared" si="38"/>
        <v>0</v>
      </c>
      <c r="AG7" s="3">
        <f t="shared" si="39"/>
        <v>0</v>
      </c>
      <c r="AH7" s="3">
        <f t="shared" si="40"/>
        <v>0</v>
      </c>
      <c r="AI7" s="3">
        <f t="shared" si="41"/>
        <v>0</v>
      </c>
      <c r="AJ7" s="3">
        <f t="shared" si="42"/>
        <v>0</v>
      </c>
      <c r="AK7" s="3">
        <f t="shared" si="43"/>
        <v>0</v>
      </c>
      <c r="AL7" s="3">
        <f t="shared" si="44"/>
        <v>0</v>
      </c>
      <c r="AM7" s="3">
        <f t="shared" si="45"/>
        <v>0</v>
      </c>
      <c r="AN7" s="3">
        <f t="shared" si="46"/>
        <v>0</v>
      </c>
      <c r="AO7" s="3">
        <f t="shared" si="47"/>
        <v>0</v>
      </c>
      <c r="AP7" s="3">
        <f t="shared" si="1"/>
        <v>0</v>
      </c>
      <c r="AQ7" s="3">
        <f t="shared" si="48"/>
        <v>0</v>
      </c>
      <c r="AR7" s="50" t="str">
        <f t="shared" si="24"/>
        <v>X</v>
      </c>
      <c r="AS7" s="23">
        <f t="shared" si="25"/>
        <v>0</v>
      </c>
      <c r="AT7" s="23">
        <f t="shared" si="26"/>
        <v>0</v>
      </c>
      <c r="AU7" s="23">
        <f t="shared" si="27"/>
        <v>0</v>
      </c>
      <c r="AV7" s="27" t="str">
        <f t="shared" si="28"/>
        <v>X</v>
      </c>
      <c r="AW7" s="27" t="str">
        <f t="shared" si="4"/>
        <v>X</v>
      </c>
      <c r="AX7" s="27" t="str">
        <f t="shared" si="4"/>
        <v>X</v>
      </c>
      <c r="AY7" s="31"/>
    </row>
    <row r="8" spans="1:51" s="2" customFormat="1" ht="12.75" customHeight="1">
      <c r="A8" s="6">
        <f t="shared" si="49"/>
        <v>4</v>
      </c>
      <c r="B8" s="11"/>
      <c r="C8" s="7"/>
      <c r="D8" s="7"/>
      <c r="E8" s="7"/>
      <c r="F8" s="7"/>
      <c r="G8" s="7"/>
      <c r="H8" s="7"/>
      <c r="I8" s="7"/>
      <c r="J8" s="7"/>
      <c r="K8" s="7"/>
      <c r="L8" s="7"/>
      <c r="M8" s="7"/>
      <c r="N8" s="7"/>
      <c r="O8" s="7"/>
      <c r="P8" s="7"/>
      <c r="Q8" s="7"/>
      <c r="R8" s="7"/>
      <c r="S8" s="7"/>
      <c r="T8" s="7"/>
      <c r="U8" s="7"/>
      <c r="V8" s="7"/>
      <c r="W8" s="3">
        <f t="shared" si="29"/>
        <v>0</v>
      </c>
      <c r="X8" s="3">
        <f t="shared" si="30"/>
        <v>0</v>
      </c>
      <c r="Y8" s="3">
        <f t="shared" si="31"/>
        <v>0</v>
      </c>
      <c r="Z8" s="3">
        <f t="shared" si="32"/>
        <v>0</v>
      </c>
      <c r="AA8" s="3">
        <f t="shared" si="33"/>
        <v>0</v>
      </c>
      <c r="AB8" s="3">
        <f t="shared" si="34"/>
        <v>0</v>
      </c>
      <c r="AC8" s="3">
        <f t="shared" si="35"/>
        <v>0</v>
      </c>
      <c r="AD8" s="3">
        <f t="shared" si="36"/>
        <v>0</v>
      </c>
      <c r="AE8" s="3">
        <f t="shared" si="37"/>
        <v>0</v>
      </c>
      <c r="AF8" s="3">
        <f t="shared" si="38"/>
        <v>0</v>
      </c>
      <c r="AG8" s="3">
        <f t="shared" si="39"/>
        <v>0</v>
      </c>
      <c r="AH8" s="3">
        <f t="shared" si="40"/>
        <v>0</v>
      </c>
      <c r="AI8" s="3">
        <f t="shared" si="41"/>
        <v>0</v>
      </c>
      <c r="AJ8" s="3">
        <f t="shared" si="42"/>
        <v>0</v>
      </c>
      <c r="AK8" s="3">
        <f t="shared" si="43"/>
        <v>0</v>
      </c>
      <c r="AL8" s="3">
        <f t="shared" si="44"/>
        <v>0</v>
      </c>
      <c r="AM8" s="3">
        <f t="shared" si="45"/>
        <v>0</v>
      </c>
      <c r="AN8" s="3">
        <f t="shared" si="46"/>
        <v>0</v>
      </c>
      <c r="AO8" s="3">
        <f t="shared" si="47"/>
        <v>0</v>
      </c>
      <c r="AP8" s="3">
        <f t="shared" si="1"/>
        <v>0</v>
      </c>
      <c r="AQ8" s="3">
        <f t="shared" si="48"/>
        <v>0</v>
      </c>
      <c r="AR8" s="50" t="str">
        <f t="shared" si="24"/>
        <v>X</v>
      </c>
      <c r="AS8" s="23">
        <f t="shared" si="25"/>
        <v>0</v>
      </c>
      <c r="AT8" s="23">
        <f t="shared" si="26"/>
        <v>0</v>
      </c>
      <c r="AU8" s="23">
        <f t="shared" si="27"/>
        <v>0</v>
      </c>
      <c r="AV8" s="27" t="str">
        <f t="shared" si="28"/>
        <v>X</v>
      </c>
      <c r="AW8" s="27" t="str">
        <f t="shared" si="4"/>
        <v>X</v>
      </c>
      <c r="AX8" s="27" t="str">
        <f t="shared" si="4"/>
        <v>X</v>
      </c>
      <c r="AY8" s="31"/>
    </row>
    <row r="9" spans="1:51" s="2" customFormat="1" ht="12.75" customHeight="1">
      <c r="A9" s="6">
        <f t="shared" si="49"/>
        <v>5</v>
      </c>
      <c r="B9" s="11"/>
      <c r="C9" s="7"/>
      <c r="D9" s="7"/>
      <c r="E9" s="7"/>
      <c r="F9" s="7"/>
      <c r="G9" s="7"/>
      <c r="H9" s="7"/>
      <c r="I9" s="7"/>
      <c r="J9" s="7"/>
      <c r="K9" s="7"/>
      <c r="L9" s="7"/>
      <c r="M9" s="7"/>
      <c r="N9" s="7"/>
      <c r="O9" s="7"/>
      <c r="P9" s="7"/>
      <c r="Q9" s="7"/>
      <c r="R9" s="7"/>
      <c r="S9" s="7"/>
      <c r="T9" s="7"/>
      <c r="U9" s="7"/>
      <c r="V9" s="7"/>
      <c r="W9" s="3">
        <f t="shared" si="29"/>
        <v>0</v>
      </c>
      <c r="X9" s="3">
        <f t="shared" si="30"/>
        <v>0</v>
      </c>
      <c r="Y9" s="3">
        <f t="shared" si="31"/>
        <v>0</v>
      </c>
      <c r="Z9" s="3">
        <f t="shared" si="32"/>
        <v>0</v>
      </c>
      <c r="AA9" s="3">
        <f t="shared" si="33"/>
        <v>0</v>
      </c>
      <c r="AB9" s="3">
        <f t="shared" si="34"/>
        <v>0</v>
      </c>
      <c r="AC9" s="3">
        <f t="shared" si="35"/>
        <v>0</v>
      </c>
      <c r="AD9" s="3">
        <f t="shared" si="36"/>
        <v>0</v>
      </c>
      <c r="AE9" s="3">
        <f t="shared" si="37"/>
        <v>0</v>
      </c>
      <c r="AF9" s="3">
        <f t="shared" si="38"/>
        <v>0</v>
      </c>
      <c r="AG9" s="3">
        <f t="shared" si="39"/>
        <v>0</v>
      </c>
      <c r="AH9" s="3">
        <f t="shared" si="40"/>
        <v>0</v>
      </c>
      <c r="AI9" s="3">
        <f t="shared" si="41"/>
        <v>0</v>
      </c>
      <c r="AJ9" s="3">
        <f t="shared" si="42"/>
        <v>0</v>
      </c>
      <c r="AK9" s="3">
        <f t="shared" si="43"/>
        <v>0</v>
      </c>
      <c r="AL9" s="3">
        <f t="shared" si="44"/>
        <v>0</v>
      </c>
      <c r="AM9" s="3">
        <f t="shared" si="45"/>
        <v>0</v>
      </c>
      <c r="AN9" s="3">
        <f t="shared" si="46"/>
        <v>0</v>
      </c>
      <c r="AO9" s="3">
        <f t="shared" si="47"/>
        <v>0</v>
      </c>
      <c r="AP9" s="3">
        <f t="shared" si="1"/>
        <v>0</v>
      </c>
      <c r="AQ9" s="3">
        <f t="shared" si="48"/>
        <v>0</v>
      </c>
      <c r="AR9" s="50" t="str">
        <f t="shared" si="24"/>
        <v>X</v>
      </c>
      <c r="AS9" s="23">
        <f t="shared" si="25"/>
        <v>0</v>
      </c>
      <c r="AT9" s="23">
        <f t="shared" si="26"/>
        <v>0</v>
      </c>
      <c r="AU9" s="23">
        <f t="shared" si="27"/>
        <v>0</v>
      </c>
      <c r="AV9" s="27" t="str">
        <f t="shared" si="28"/>
        <v>X</v>
      </c>
      <c r="AW9" s="27" t="str">
        <f t="shared" si="4"/>
        <v>X</v>
      </c>
      <c r="AX9" s="27" t="str">
        <f t="shared" si="4"/>
        <v>X</v>
      </c>
      <c r="AY9" s="31"/>
    </row>
    <row r="10" spans="1:51" s="2" customFormat="1" ht="12.75" customHeight="1">
      <c r="A10" s="6">
        <f t="shared" si="49"/>
        <v>6</v>
      </c>
      <c r="B10" s="11"/>
      <c r="C10" s="7"/>
      <c r="D10" s="7"/>
      <c r="E10" s="7"/>
      <c r="F10" s="7"/>
      <c r="G10" s="7"/>
      <c r="H10" s="7"/>
      <c r="I10" s="7"/>
      <c r="J10" s="7"/>
      <c r="K10" s="7"/>
      <c r="L10" s="7"/>
      <c r="M10" s="7"/>
      <c r="N10" s="7"/>
      <c r="O10" s="7"/>
      <c r="P10" s="7"/>
      <c r="Q10" s="7"/>
      <c r="R10" s="7"/>
      <c r="S10" s="7"/>
      <c r="T10" s="7"/>
      <c r="U10" s="7"/>
      <c r="V10" s="7"/>
      <c r="W10" s="3">
        <f t="shared" si="29"/>
        <v>0</v>
      </c>
      <c r="X10" s="3">
        <f t="shared" si="30"/>
        <v>0</v>
      </c>
      <c r="Y10" s="3">
        <f t="shared" si="31"/>
        <v>0</v>
      </c>
      <c r="Z10" s="3">
        <f t="shared" si="32"/>
        <v>0</v>
      </c>
      <c r="AA10" s="3">
        <f t="shared" si="33"/>
        <v>0</v>
      </c>
      <c r="AB10" s="3">
        <f t="shared" si="34"/>
        <v>0</v>
      </c>
      <c r="AC10" s="3">
        <f t="shared" si="35"/>
        <v>0</v>
      </c>
      <c r="AD10" s="3">
        <f t="shared" si="36"/>
        <v>0</v>
      </c>
      <c r="AE10" s="3">
        <f t="shared" si="37"/>
        <v>0</v>
      </c>
      <c r="AF10" s="3">
        <f t="shared" si="38"/>
        <v>0</v>
      </c>
      <c r="AG10" s="3">
        <f t="shared" si="39"/>
        <v>0</v>
      </c>
      <c r="AH10" s="3">
        <f t="shared" si="40"/>
        <v>0</v>
      </c>
      <c r="AI10" s="3">
        <f t="shared" si="41"/>
        <v>0</v>
      </c>
      <c r="AJ10" s="3">
        <f t="shared" si="42"/>
        <v>0</v>
      </c>
      <c r="AK10" s="3">
        <f t="shared" si="43"/>
        <v>0</v>
      </c>
      <c r="AL10" s="3">
        <f t="shared" si="44"/>
        <v>0</v>
      </c>
      <c r="AM10" s="3">
        <f t="shared" si="45"/>
        <v>0</v>
      </c>
      <c r="AN10" s="3">
        <f t="shared" si="46"/>
        <v>0</v>
      </c>
      <c r="AO10" s="3">
        <f t="shared" si="47"/>
        <v>0</v>
      </c>
      <c r="AP10" s="3">
        <f t="shared" si="1"/>
        <v>0</v>
      </c>
      <c r="AQ10" s="3">
        <f t="shared" si="48"/>
        <v>0</v>
      </c>
      <c r="AR10" s="50" t="str">
        <f t="shared" si="24"/>
        <v>X</v>
      </c>
      <c r="AS10" s="23">
        <f t="shared" si="25"/>
        <v>0</v>
      </c>
      <c r="AT10" s="23">
        <f t="shared" si="26"/>
        <v>0</v>
      </c>
      <c r="AU10" s="23">
        <f t="shared" si="27"/>
        <v>0</v>
      </c>
      <c r="AV10" s="27" t="str">
        <f t="shared" si="28"/>
        <v>X</v>
      </c>
      <c r="AW10" s="27" t="str">
        <f t="shared" si="4"/>
        <v>X</v>
      </c>
      <c r="AX10" s="27" t="str">
        <f t="shared" si="4"/>
        <v>X</v>
      </c>
      <c r="AY10" s="31"/>
    </row>
    <row r="11" spans="1:51" s="2" customFormat="1" ht="12.75" customHeight="1">
      <c r="A11" s="6">
        <f t="shared" si="49"/>
        <v>7</v>
      </c>
      <c r="B11" s="11"/>
      <c r="C11" s="7"/>
      <c r="D11" s="7"/>
      <c r="E11" s="7"/>
      <c r="F11" s="7"/>
      <c r="G11" s="7"/>
      <c r="H11" s="7"/>
      <c r="I11" s="7"/>
      <c r="J11" s="7"/>
      <c r="K11" s="7"/>
      <c r="L11" s="7"/>
      <c r="M11" s="7"/>
      <c r="N11" s="7"/>
      <c r="O11" s="7"/>
      <c r="P11" s="7"/>
      <c r="Q11" s="7"/>
      <c r="R11" s="7"/>
      <c r="S11" s="7"/>
      <c r="T11" s="7"/>
      <c r="U11" s="7"/>
      <c r="V11" s="7"/>
      <c r="W11" s="3">
        <f t="shared" si="29"/>
        <v>0</v>
      </c>
      <c r="X11" s="3">
        <f t="shared" si="30"/>
        <v>0</v>
      </c>
      <c r="Y11" s="3">
        <f t="shared" si="31"/>
        <v>0</v>
      </c>
      <c r="Z11" s="3">
        <f t="shared" si="32"/>
        <v>0</v>
      </c>
      <c r="AA11" s="3">
        <f t="shared" si="33"/>
        <v>0</v>
      </c>
      <c r="AB11" s="3">
        <f t="shared" si="34"/>
        <v>0</v>
      </c>
      <c r="AC11" s="3">
        <f t="shared" si="35"/>
        <v>0</v>
      </c>
      <c r="AD11" s="3">
        <f t="shared" si="36"/>
        <v>0</v>
      </c>
      <c r="AE11" s="3">
        <f t="shared" si="37"/>
        <v>0</v>
      </c>
      <c r="AF11" s="3">
        <f t="shared" si="38"/>
        <v>0</v>
      </c>
      <c r="AG11" s="3">
        <f t="shared" si="39"/>
        <v>0</v>
      </c>
      <c r="AH11" s="3">
        <f t="shared" si="40"/>
        <v>0</v>
      </c>
      <c r="AI11" s="3">
        <f t="shared" si="41"/>
        <v>0</v>
      </c>
      <c r="AJ11" s="3">
        <f t="shared" si="42"/>
        <v>0</v>
      </c>
      <c r="AK11" s="3">
        <f t="shared" si="43"/>
        <v>0</v>
      </c>
      <c r="AL11" s="3">
        <f t="shared" si="44"/>
        <v>0</v>
      </c>
      <c r="AM11" s="3">
        <f t="shared" si="45"/>
        <v>0</v>
      </c>
      <c r="AN11" s="3">
        <f t="shared" si="46"/>
        <v>0</v>
      </c>
      <c r="AO11" s="3">
        <f t="shared" si="47"/>
        <v>0</v>
      </c>
      <c r="AP11" s="3">
        <f t="shared" si="1"/>
        <v>0</v>
      </c>
      <c r="AQ11" s="3">
        <f t="shared" si="48"/>
        <v>0</v>
      </c>
      <c r="AR11" s="50" t="str">
        <f t="shared" si="24"/>
        <v>X</v>
      </c>
      <c r="AS11" s="23">
        <f t="shared" si="25"/>
        <v>0</v>
      </c>
      <c r="AT11" s="23">
        <f t="shared" si="26"/>
        <v>0</v>
      </c>
      <c r="AU11" s="23">
        <f t="shared" si="27"/>
        <v>0</v>
      </c>
      <c r="AV11" s="27" t="str">
        <f t="shared" si="28"/>
        <v>X</v>
      </c>
      <c r="AW11" s="27" t="str">
        <f t="shared" si="4"/>
        <v>X</v>
      </c>
      <c r="AX11" s="27" t="str">
        <f t="shared" si="4"/>
        <v>X</v>
      </c>
      <c r="AY11" s="31"/>
    </row>
    <row r="12" spans="1:51" s="2" customFormat="1" ht="12.75" customHeight="1">
      <c r="A12" s="6">
        <f t="shared" si="49"/>
        <v>8</v>
      </c>
      <c r="B12" s="11"/>
      <c r="C12" s="7"/>
      <c r="D12" s="7"/>
      <c r="E12" s="7"/>
      <c r="F12" s="7"/>
      <c r="G12" s="7"/>
      <c r="H12" s="7"/>
      <c r="I12" s="7"/>
      <c r="J12" s="7"/>
      <c r="K12" s="7"/>
      <c r="L12" s="7"/>
      <c r="M12" s="7"/>
      <c r="N12" s="7"/>
      <c r="O12" s="7"/>
      <c r="P12" s="7"/>
      <c r="Q12" s="7"/>
      <c r="R12" s="7"/>
      <c r="S12" s="7"/>
      <c r="T12" s="7"/>
      <c r="U12" s="7"/>
      <c r="V12" s="7"/>
      <c r="W12" s="3">
        <f t="shared" si="29"/>
        <v>0</v>
      </c>
      <c r="X12" s="3">
        <f t="shared" si="30"/>
        <v>0</v>
      </c>
      <c r="Y12" s="3">
        <f t="shared" si="31"/>
        <v>0</v>
      </c>
      <c r="Z12" s="3">
        <f t="shared" si="32"/>
        <v>0</v>
      </c>
      <c r="AA12" s="3">
        <f t="shared" si="33"/>
        <v>0</v>
      </c>
      <c r="AB12" s="3">
        <f t="shared" si="34"/>
        <v>0</v>
      </c>
      <c r="AC12" s="3">
        <f t="shared" si="35"/>
        <v>0</v>
      </c>
      <c r="AD12" s="3">
        <f t="shared" si="36"/>
        <v>0</v>
      </c>
      <c r="AE12" s="3">
        <f t="shared" si="37"/>
        <v>0</v>
      </c>
      <c r="AF12" s="3">
        <f t="shared" si="38"/>
        <v>0</v>
      </c>
      <c r="AG12" s="3">
        <f t="shared" si="39"/>
        <v>0</v>
      </c>
      <c r="AH12" s="3">
        <f t="shared" si="40"/>
        <v>0</v>
      </c>
      <c r="AI12" s="3">
        <f t="shared" si="41"/>
        <v>0</v>
      </c>
      <c r="AJ12" s="3">
        <f t="shared" si="42"/>
        <v>0</v>
      </c>
      <c r="AK12" s="3">
        <f t="shared" si="43"/>
        <v>0</v>
      </c>
      <c r="AL12" s="3">
        <f t="shared" si="44"/>
        <v>0</v>
      </c>
      <c r="AM12" s="3">
        <f t="shared" si="45"/>
        <v>0</v>
      </c>
      <c r="AN12" s="3">
        <f t="shared" si="46"/>
        <v>0</v>
      </c>
      <c r="AO12" s="3">
        <f t="shared" si="47"/>
        <v>0</v>
      </c>
      <c r="AP12" s="3">
        <f t="shared" si="1"/>
        <v>0</v>
      </c>
      <c r="AQ12" s="3">
        <f t="shared" si="48"/>
        <v>0</v>
      </c>
      <c r="AR12" s="50" t="str">
        <f t="shared" si="24"/>
        <v>X</v>
      </c>
      <c r="AS12" s="23">
        <f t="shared" si="25"/>
        <v>0</v>
      </c>
      <c r="AT12" s="23">
        <f t="shared" si="26"/>
        <v>0</v>
      </c>
      <c r="AU12" s="23">
        <f t="shared" si="27"/>
        <v>0</v>
      </c>
      <c r="AV12" s="27" t="str">
        <f t="shared" si="28"/>
        <v>X</v>
      </c>
      <c r="AW12" s="27" t="str">
        <f t="shared" si="4"/>
        <v>X</v>
      </c>
      <c r="AX12" s="27" t="str">
        <f t="shared" si="4"/>
        <v>X</v>
      </c>
      <c r="AY12" s="31"/>
    </row>
    <row r="13" spans="1:51" s="2" customFormat="1" ht="12.75" customHeight="1">
      <c r="A13" s="6">
        <f t="shared" si="49"/>
        <v>9</v>
      </c>
      <c r="B13" s="12"/>
      <c r="C13" s="7"/>
      <c r="D13" s="7"/>
      <c r="E13" s="7"/>
      <c r="F13" s="7"/>
      <c r="G13" s="7"/>
      <c r="H13" s="7"/>
      <c r="I13" s="7"/>
      <c r="J13" s="7"/>
      <c r="K13" s="7"/>
      <c r="L13" s="7"/>
      <c r="M13" s="7"/>
      <c r="N13" s="7"/>
      <c r="O13" s="7"/>
      <c r="P13" s="7"/>
      <c r="Q13" s="7"/>
      <c r="R13" s="7"/>
      <c r="S13" s="7"/>
      <c r="T13" s="7"/>
      <c r="U13" s="7"/>
      <c r="V13" s="7"/>
      <c r="W13" s="3">
        <f t="shared" si="29"/>
        <v>0</v>
      </c>
      <c r="X13" s="3">
        <f t="shared" si="30"/>
        <v>0</v>
      </c>
      <c r="Y13" s="3">
        <f t="shared" si="31"/>
        <v>0</v>
      </c>
      <c r="Z13" s="3">
        <f t="shared" si="32"/>
        <v>0</v>
      </c>
      <c r="AA13" s="3">
        <f t="shared" si="33"/>
        <v>0</v>
      </c>
      <c r="AB13" s="3">
        <f t="shared" si="34"/>
        <v>0</v>
      </c>
      <c r="AC13" s="3">
        <f t="shared" si="35"/>
        <v>0</v>
      </c>
      <c r="AD13" s="3">
        <f t="shared" si="36"/>
        <v>0</v>
      </c>
      <c r="AE13" s="3">
        <f t="shared" si="37"/>
        <v>0</v>
      </c>
      <c r="AF13" s="3">
        <f t="shared" si="38"/>
        <v>0</v>
      </c>
      <c r="AG13" s="3">
        <f t="shared" si="39"/>
        <v>0</v>
      </c>
      <c r="AH13" s="3">
        <f t="shared" si="40"/>
        <v>0</v>
      </c>
      <c r="AI13" s="3">
        <f t="shared" si="41"/>
        <v>0</v>
      </c>
      <c r="AJ13" s="3">
        <f t="shared" si="42"/>
        <v>0</v>
      </c>
      <c r="AK13" s="3">
        <f t="shared" si="43"/>
        <v>0</v>
      </c>
      <c r="AL13" s="3">
        <f t="shared" si="44"/>
        <v>0</v>
      </c>
      <c r="AM13" s="3">
        <f t="shared" si="45"/>
        <v>0</v>
      </c>
      <c r="AN13" s="3">
        <f t="shared" si="46"/>
        <v>0</v>
      </c>
      <c r="AO13" s="3">
        <f t="shared" si="47"/>
        <v>0</v>
      </c>
      <c r="AP13" s="3">
        <f t="shared" si="1"/>
        <v>0</v>
      </c>
      <c r="AQ13" s="3">
        <f t="shared" si="48"/>
        <v>0</v>
      </c>
      <c r="AR13" s="50" t="str">
        <f t="shared" si="24"/>
        <v>X</v>
      </c>
      <c r="AS13" s="23">
        <f t="shared" si="25"/>
        <v>0</v>
      </c>
      <c r="AT13" s="23">
        <f t="shared" si="26"/>
        <v>0</v>
      </c>
      <c r="AU13" s="23">
        <f t="shared" si="27"/>
        <v>0</v>
      </c>
      <c r="AV13" s="27" t="str">
        <f t="shared" si="28"/>
        <v>X</v>
      </c>
      <c r="AW13" s="27" t="str">
        <f t="shared" si="4"/>
        <v>X</v>
      </c>
      <c r="AX13" s="27" t="str">
        <f t="shared" si="4"/>
        <v>X</v>
      </c>
      <c r="AY13" s="31"/>
    </row>
    <row r="14" spans="1:51" s="2" customFormat="1" ht="12.75" customHeight="1">
      <c r="A14" s="6">
        <f t="shared" si="49"/>
        <v>10</v>
      </c>
      <c r="B14" s="12"/>
      <c r="C14" s="7"/>
      <c r="D14" s="7"/>
      <c r="E14" s="7"/>
      <c r="F14" s="7"/>
      <c r="G14" s="7"/>
      <c r="H14" s="7"/>
      <c r="I14" s="7"/>
      <c r="J14" s="7"/>
      <c r="K14" s="7"/>
      <c r="L14" s="7"/>
      <c r="M14" s="7"/>
      <c r="N14" s="7"/>
      <c r="O14" s="7"/>
      <c r="P14" s="7"/>
      <c r="Q14" s="7"/>
      <c r="R14" s="7"/>
      <c r="S14" s="7"/>
      <c r="T14" s="7"/>
      <c r="U14" s="7"/>
      <c r="V14" s="7"/>
      <c r="W14" s="3">
        <f t="shared" si="29"/>
        <v>0</v>
      </c>
      <c r="X14" s="3">
        <f t="shared" si="30"/>
        <v>0</v>
      </c>
      <c r="Y14" s="3">
        <f t="shared" si="31"/>
        <v>0</v>
      </c>
      <c r="Z14" s="3">
        <f t="shared" si="32"/>
        <v>0</v>
      </c>
      <c r="AA14" s="3">
        <f t="shared" si="33"/>
        <v>0</v>
      </c>
      <c r="AB14" s="3">
        <f t="shared" si="34"/>
        <v>0</v>
      </c>
      <c r="AC14" s="3">
        <f t="shared" si="35"/>
        <v>0</v>
      </c>
      <c r="AD14" s="3">
        <f t="shared" si="36"/>
        <v>0</v>
      </c>
      <c r="AE14" s="3">
        <f t="shared" si="37"/>
        <v>0</v>
      </c>
      <c r="AF14" s="3">
        <f t="shared" si="38"/>
        <v>0</v>
      </c>
      <c r="AG14" s="3">
        <f t="shared" si="39"/>
        <v>0</v>
      </c>
      <c r="AH14" s="3">
        <f t="shared" si="40"/>
        <v>0</v>
      </c>
      <c r="AI14" s="3">
        <f t="shared" si="41"/>
        <v>0</v>
      </c>
      <c r="AJ14" s="3">
        <f t="shared" si="42"/>
        <v>0</v>
      </c>
      <c r="AK14" s="3">
        <f t="shared" si="43"/>
        <v>0</v>
      </c>
      <c r="AL14" s="3">
        <f t="shared" si="44"/>
        <v>0</v>
      </c>
      <c r="AM14" s="3">
        <f t="shared" si="45"/>
        <v>0</v>
      </c>
      <c r="AN14" s="3">
        <f t="shared" si="46"/>
        <v>0</v>
      </c>
      <c r="AO14" s="3">
        <f t="shared" si="47"/>
        <v>0</v>
      </c>
      <c r="AP14" s="3">
        <f t="shared" si="1"/>
        <v>0</v>
      </c>
      <c r="AQ14" s="3">
        <f t="shared" si="48"/>
        <v>0</v>
      </c>
      <c r="AR14" s="50" t="str">
        <f t="shared" si="24"/>
        <v>X</v>
      </c>
      <c r="AS14" s="23">
        <f t="shared" si="25"/>
        <v>0</v>
      </c>
      <c r="AT14" s="23">
        <f t="shared" si="26"/>
        <v>0</v>
      </c>
      <c r="AU14" s="23">
        <f t="shared" si="27"/>
        <v>0</v>
      </c>
      <c r="AV14" s="27" t="str">
        <f t="shared" si="28"/>
        <v>X</v>
      </c>
      <c r="AW14" s="27" t="str">
        <f t="shared" si="4"/>
        <v>X</v>
      </c>
      <c r="AX14" s="27" t="str">
        <f t="shared" si="4"/>
        <v>X</v>
      </c>
      <c r="AY14" s="31"/>
    </row>
    <row r="15" spans="1:51" s="2" customFormat="1" ht="12.75" customHeight="1">
      <c r="A15" s="6">
        <f t="shared" si="49"/>
        <v>11</v>
      </c>
      <c r="B15" s="12"/>
      <c r="C15" s="7"/>
      <c r="D15" s="7"/>
      <c r="E15" s="7"/>
      <c r="F15" s="7"/>
      <c r="G15" s="7"/>
      <c r="H15" s="7"/>
      <c r="I15" s="7"/>
      <c r="J15" s="7"/>
      <c r="K15" s="7"/>
      <c r="L15" s="7"/>
      <c r="M15" s="7"/>
      <c r="N15" s="7"/>
      <c r="O15" s="7"/>
      <c r="P15" s="7"/>
      <c r="Q15" s="7"/>
      <c r="R15" s="7"/>
      <c r="S15" s="7"/>
      <c r="T15" s="7"/>
      <c r="U15" s="7"/>
      <c r="V15" s="7"/>
      <c r="W15" s="3">
        <f t="shared" si="29"/>
        <v>0</v>
      </c>
      <c r="X15" s="3">
        <f t="shared" si="30"/>
        <v>0</v>
      </c>
      <c r="Y15" s="3">
        <f t="shared" si="31"/>
        <v>0</v>
      </c>
      <c r="Z15" s="3">
        <f t="shared" si="32"/>
        <v>0</v>
      </c>
      <c r="AA15" s="3">
        <f t="shared" si="33"/>
        <v>0</v>
      </c>
      <c r="AB15" s="3">
        <f t="shared" si="34"/>
        <v>0</v>
      </c>
      <c r="AC15" s="3">
        <f t="shared" si="35"/>
        <v>0</v>
      </c>
      <c r="AD15" s="3">
        <f t="shared" si="36"/>
        <v>0</v>
      </c>
      <c r="AE15" s="3">
        <f t="shared" si="37"/>
        <v>0</v>
      </c>
      <c r="AF15" s="3">
        <f t="shared" si="38"/>
        <v>0</v>
      </c>
      <c r="AG15" s="3">
        <f t="shared" si="39"/>
        <v>0</v>
      </c>
      <c r="AH15" s="3">
        <f t="shared" si="40"/>
        <v>0</v>
      </c>
      <c r="AI15" s="3">
        <f t="shared" si="41"/>
        <v>0</v>
      </c>
      <c r="AJ15" s="3">
        <f t="shared" si="42"/>
        <v>0</v>
      </c>
      <c r="AK15" s="3">
        <f t="shared" si="43"/>
        <v>0</v>
      </c>
      <c r="AL15" s="3">
        <f t="shared" si="44"/>
        <v>0</v>
      </c>
      <c r="AM15" s="3">
        <f t="shared" si="45"/>
        <v>0</v>
      </c>
      <c r="AN15" s="3">
        <f t="shared" si="46"/>
        <v>0</v>
      </c>
      <c r="AO15" s="3">
        <f t="shared" si="47"/>
        <v>0</v>
      </c>
      <c r="AP15" s="3">
        <f t="shared" si="1"/>
        <v>0</v>
      </c>
      <c r="AQ15" s="3">
        <f t="shared" si="48"/>
        <v>0</v>
      </c>
      <c r="AR15" s="50" t="str">
        <f t="shared" si="24"/>
        <v>X</v>
      </c>
      <c r="AS15" s="23">
        <f t="shared" si="25"/>
        <v>0</v>
      </c>
      <c r="AT15" s="23">
        <f t="shared" si="26"/>
        <v>0</v>
      </c>
      <c r="AU15" s="23">
        <f t="shared" si="27"/>
        <v>0</v>
      </c>
      <c r="AV15" s="27" t="str">
        <f t="shared" si="28"/>
        <v>X</v>
      </c>
      <c r="AW15" s="27" t="str">
        <f t="shared" si="4"/>
        <v>X</v>
      </c>
      <c r="AX15" s="27" t="str">
        <f t="shared" si="4"/>
        <v>X</v>
      </c>
      <c r="AY15" s="31"/>
    </row>
    <row r="16" spans="1:51" s="2" customFormat="1" ht="12.75" customHeight="1">
      <c r="A16" s="6">
        <f t="shared" si="49"/>
        <v>12</v>
      </c>
      <c r="B16" s="12"/>
      <c r="C16" s="7"/>
      <c r="D16" s="7"/>
      <c r="E16" s="7"/>
      <c r="F16" s="7"/>
      <c r="G16" s="7"/>
      <c r="H16" s="7"/>
      <c r="I16" s="7"/>
      <c r="J16" s="7"/>
      <c r="K16" s="7"/>
      <c r="L16" s="7"/>
      <c r="M16" s="7"/>
      <c r="N16" s="7"/>
      <c r="O16" s="7"/>
      <c r="P16" s="7"/>
      <c r="Q16" s="7"/>
      <c r="R16" s="7"/>
      <c r="S16" s="7"/>
      <c r="T16" s="7"/>
      <c r="U16" s="7"/>
      <c r="V16" s="7"/>
      <c r="W16" s="3">
        <f t="shared" si="29"/>
        <v>0</v>
      </c>
      <c r="X16" s="3">
        <f t="shared" si="30"/>
        <v>0</v>
      </c>
      <c r="Y16" s="3">
        <f t="shared" si="31"/>
        <v>0</v>
      </c>
      <c r="Z16" s="3">
        <f t="shared" si="32"/>
        <v>0</v>
      </c>
      <c r="AA16" s="3">
        <f t="shared" si="33"/>
        <v>0</v>
      </c>
      <c r="AB16" s="3">
        <f t="shared" si="34"/>
        <v>0</v>
      </c>
      <c r="AC16" s="3">
        <f t="shared" si="35"/>
        <v>0</v>
      </c>
      <c r="AD16" s="3">
        <f t="shared" si="36"/>
        <v>0</v>
      </c>
      <c r="AE16" s="3">
        <f t="shared" si="37"/>
        <v>0</v>
      </c>
      <c r="AF16" s="3">
        <f t="shared" si="38"/>
        <v>0</v>
      </c>
      <c r="AG16" s="3">
        <f t="shared" si="39"/>
        <v>0</v>
      </c>
      <c r="AH16" s="3">
        <f t="shared" si="40"/>
        <v>0</v>
      </c>
      <c r="AI16" s="3">
        <f t="shared" si="41"/>
        <v>0</v>
      </c>
      <c r="AJ16" s="3">
        <f t="shared" si="42"/>
        <v>0</v>
      </c>
      <c r="AK16" s="3">
        <f t="shared" si="43"/>
        <v>0</v>
      </c>
      <c r="AL16" s="3">
        <f t="shared" si="44"/>
        <v>0</v>
      </c>
      <c r="AM16" s="3">
        <f t="shared" si="45"/>
        <v>0</v>
      </c>
      <c r="AN16" s="3">
        <f t="shared" si="46"/>
        <v>0</v>
      </c>
      <c r="AO16" s="3">
        <f t="shared" si="47"/>
        <v>0</v>
      </c>
      <c r="AP16" s="3">
        <f t="shared" si="1"/>
        <v>0</v>
      </c>
      <c r="AQ16" s="3">
        <f t="shared" si="48"/>
        <v>0</v>
      </c>
      <c r="AR16" s="50" t="str">
        <f t="shared" si="24"/>
        <v>X</v>
      </c>
      <c r="AS16" s="23">
        <f t="shared" si="25"/>
        <v>0</v>
      </c>
      <c r="AT16" s="23">
        <f t="shared" si="26"/>
        <v>0</v>
      </c>
      <c r="AU16" s="23">
        <f t="shared" si="27"/>
        <v>0</v>
      </c>
      <c r="AV16" s="27" t="str">
        <f t="shared" si="28"/>
        <v>X</v>
      </c>
      <c r="AW16" s="27" t="str">
        <f t="shared" si="4"/>
        <v>X</v>
      </c>
      <c r="AX16" s="27" t="str">
        <f t="shared" si="4"/>
        <v>X</v>
      </c>
      <c r="AY16" s="31"/>
    </row>
    <row r="17" spans="1:51" s="2" customFormat="1" ht="12.75" customHeight="1">
      <c r="A17" s="6">
        <f t="shared" si="49"/>
        <v>13</v>
      </c>
      <c r="B17" s="12"/>
      <c r="C17" s="7"/>
      <c r="D17" s="7"/>
      <c r="E17" s="7"/>
      <c r="F17" s="7"/>
      <c r="G17" s="7"/>
      <c r="H17" s="7"/>
      <c r="I17" s="7"/>
      <c r="J17" s="7"/>
      <c r="K17" s="7"/>
      <c r="L17" s="7"/>
      <c r="M17" s="7"/>
      <c r="N17" s="7"/>
      <c r="O17" s="7"/>
      <c r="P17" s="7"/>
      <c r="Q17" s="7"/>
      <c r="R17" s="7"/>
      <c r="S17" s="7"/>
      <c r="T17" s="7"/>
      <c r="U17" s="7"/>
      <c r="V17" s="7"/>
      <c r="W17" s="3">
        <f t="shared" si="29"/>
        <v>0</v>
      </c>
      <c r="X17" s="3">
        <f t="shared" si="30"/>
        <v>0</v>
      </c>
      <c r="Y17" s="3">
        <f t="shared" si="31"/>
        <v>0</v>
      </c>
      <c r="Z17" s="3">
        <f t="shared" si="32"/>
        <v>0</v>
      </c>
      <c r="AA17" s="3">
        <f t="shared" si="33"/>
        <v>0</v>
      </c>
      <c r="AB17" s="3">
        <f t="shared" si="34"/>
        <v>0</v>
      </c>
      <c r="AC17" s="3">
        <f t="shared" si="35"/>
        <v>0</v>
      </c>
      <c r="AD17" s="3">
        <f t="shared" si="36"/>
        <v>0</v>
      </c>
      <c r="AE17" s="3">
        <f t="shared" si="37"/>
        <v>0</v>
      </c>
      <c r="AF17" s="3">
        <f t="shared" si="38"/>
        <v>0</v>
      </c>
      <c r="AG17" s="3">
        <f t="shared" si="39"/>
        <v>0</v>
      </c>
      <c r="AH17" s="3">
        <f t="shared" si="40"/>
        <v>0</v>
      </c>
      <c r="AI17" s="3">
        <f t="shared" si="41"/>
        <v>0</v>
      </c>
      <c r="AJ17" s="3">
        <f t="shared" si="42"/>
        <v>0</v>
      </c>
      <c r="AK17" s="3">
        <f t="shared" si="43"/>
        <v>0</v>
      </c>
      <c r="AL17" s="3">
        <f t="shared" si="44"/>
        <v>0</v>
      </c>
      <c r="AM17" s="3">
        <f t="shared" si="45"/>
        <v>0</v>
      </c>
      <c r="AN17" s="3">
        <f t="shared" si="46"/>
        <v>0</v>
      </c>
      <c r="AO17" s="3">
        <f t="shared" si="47"/>
        <v>0</v>
      </c>
      <c r="AP17" s="3">
        <f t="shared" si="1"/>
        <v>0</v>
      </c>
      <c r="AQ17" s="3">
        <f t="shared" si="48"/>
        <v>0</v>
      </c>
      <c r="AR17" s="50" t="str">
        <f t="shared" si="24"/>
        <v>X</v>
      </c>
      <c r="AS17" s="23">
        <f t="shared" si="25"/>
        <v>0</v>
      </c>
      <c r="AT17" s="23">
        <f t="shared" si="26"/>
        <v>0</v>
      </c>
      <c r="AU17" s="23">
        <f t="shared" si="27"/>
        <v>0</v>
      </c>
      <c r="AV17" s="27" t="str">
        <f t="shared" si="28"/>
        <v>X</v>
      </c>
      <c r="AW17" s="27" t="str">
        <f t="shared" si="4"/>
        <v>X</v>
      </c>
      <c r="AX17" s="27" t="str">
        <f t="shared" si="4"/>
        <v>X</v>
      </c>
      <c r="AY17" s="31"/>
    </row>
    <row r="18" spans="1:51" s="2" customFormat="1" ht="12.75" customHeight="1">
      <c r="A18" s="6">
        <f t="shared" si="49"/>
        <v>14</v>
      </c>
      <c r="B18" s="12"/>
      <c r="C18" s="7"/>
      <c r="D18" s="7"/>
      <c r="E18" s="7"/>
      <c r="F18" s="7"/>
      <c r="G18" s="7"/>
      <c r="H18" s="7"/>
      <c r="I18" s="7"/>
      <c r="J18" s="7"/>
      <c r="K18" s="7"/>
      <c r="L18" s="7"/>
      <c r="M18" s="7"/>
      <c r="N18" s="7"/>
      <c r="O18" s="7"/>
      <c r="P18" s="7"/>
      <c r="Q18" s="7"/>
      <c r="R18" s="7"/>
      <c r="S18" s="7"/>
      <c r="T18" s="7"/>
      <c r="U18" s="7"/>
      <c r="V18" s="7"/>
      <c r="W18" s="3">
        <f t="shared" si="29"/>
        <v>0</v>
      </c>
      <c r="X18" s="3">
        <f t="shared" si="30"/>
        <v>0</v>
      </c>
      <c r="Y18" s="3">
        <f t="shared" si="31"/>
        <v>0</v>
      </c>
      <c r="Z18" s="3">
        <f t="shared" si="32"/>
        <v>0</v>
      </c>
      <c r="AA18" s="3">
        <f t="shared" si="33"/>
        <v>0</v>
      </c>
      <c r="AB18" s="3">
        <f t="shared" si="34"/>
        <v>0</v>
      </c>
      <c r="AC18" s="3">
        <f t="shared" si="35"/>
        <v>0</v>
      </c>
      <c r="AD18" s="3">
        <f t="shared" si="36"/>
        <v>0</v>
      </c>
      <c r="AE18" s="3">
        <f t="shared" si="37"/>
        <v>0</v>
      </c>
      <c r="AF18" s="3">
        <f t="shared" si="38"/>
        <v>0</v>
      </c>
      <c r="AG18" s="3">
        <f t="shared" si="39"/>
        <v>0</v>
      </c>
      <c r="AH18" s="3">
        <f t="shared" si="40"/>
        <v>0</v>
      </c>
      <c r="AI18" s="3">
        <f t="shared" si="41"/>
        <v>0</v>
      </c>
      <c r="AJ18" s="3">
        <f t="shared" si="42"/>
        <v>0</v>
      </c>
      <c r="AK18" s="3">
        <f t="shared" si="43"/>
        <v>0</v>
      </c>
      <c r="AL18" s="3">
        <f t="shared" si="44"/>
        <v>0</v>
      </c>
      <c r="AM18" s="3">
        <f t="shared" si="45"/>
        <v>0</v>
      </c>
      <c r="AN18" s="3">
        <f t="shared" si="46"/>
        <v>0</v>
      </c>
      <c r="AO18" s="3">
        <f t="shared" si="47"/>
        <v>0</v>
      </c>
      <c r="AP18" s="3">
        <f t="shared" si="1"/>
        <v>0</v>
      </c>
      <c r="AQ18" s="3">
        <f t="shared" si="48"/>
        <v>0</v>
      </c>
      <c r="AR18" s="50" t="str">
        <f t="shared" si="24"/>
        <v>X</v>
      </c>
      <c r="AS18" s="23">
        <f t="shared" si="25"/>
        <v>0</v>
      </c>
      <c r="AT18" s="23">
        <f t="shared" si="26"/>
        <v>0</v>
      </c>
      <c r="AU18" s="23">
        <f t="shared" si="27"/>
        <v>0</v>
      </c>
      <c r="AV18" s="27" t="str">
        <f t="shared" si="28"/>
        <v>X</v>
      </c>
      <c r="AW18" s="27" t="str">
        <f t="shared" si="4"/>
        <v>X</v>
      </c>
      <c r="AX18" s="27" t="str">
        <f t="shared" si="4"/>
        <v>X</v>
      </c>
      <c r="AY18" s="31"/>
    </row>
    <row r="19" spans="1:51" s="2" customFormat="1" ht="12.75" customHeight="1">
      <c r="A19" s="6">
        <f t="shared" si="49"/>
        <v>15</v>
      </c>
      <c r="B19" s="12"/>
      <c r="C19" s="7"/>
      <c r="D19" s="7"/>
      <c r="E19" s="7"/>
      <c r="F19" s="7"/>
      <c r="G19" s="7"/>
      <c r="H19" s="7"/>
      <c r="I19" s="7"/>
      <c r="J19" s="7"/>
      <c r="K19" s="7"/>
      <c r="L19" s="7"/>
      <c r="M19" s="7"/>
      <c r="N19" s="7"/>
      <c r="O19" s="7"/>
      <c r="P19" s="7"/>
      <c r="Q19" s="7"/>
      <c r="R19" s="7"/>
      <c r="S19" s="7"/>
      <c r="T19" s="7"/>
      <c r="U19" s="7"/>
      <c r="V19" s="7"/>
      <c r="W19" s="3">
        <f t="shared" si="29"/>
        <v>0</v>
      </c>
      <c r="X19" s="3">
        <f t="shared" si="30"/>
        <v>0</v>
      </c>
      <c r="Y19" s="3">
        <f t="shared" si="31"/>
        <v>0</v>
      </c>
      <c r="Z19" s="3">
        <f t="shared" si="32"/>
        <v>0</v>
      </c>
      <c r="AA19" s="3">
        <f t="shared" si="33"/>
        <v>0</v>
      </c>
      <c r="AB19" s="3">
        <f t="shared" si="34"/>
        <v>0</v>
      </c>
      <c r="AC19" s="3">
        <f t="shared" si="35"/>
        <v>0</v>
      </c>
      <c r="AD19" s="3">
        <f t="shared" si="36"/>
        <v>0</v>
      </c>
      <c r="AE19" s="3">
        <f t="shared" si="37"/>
        <v>0</v>
      </c>
      <c r="AF19" s="3">
        <f t="shared" si="38"/>
        <v>0</v>
      </c>
      <c r="AG19" s="3">
        <f t="shared" si="39"/>
        <v>0</v>
      </c>
      <c r="AH19" s="3">
        <f t="shared" si="40"/>
        <v>0</v>
      </c>
      <c r="AI19" s="3">
        <f t="shared" si="41"/>
        <v>0</v>
      </c>
      <c r="AJ19" s="3">
        <f t="shared" si="42"/>
        <v>0</v>
      </c>
      <c r="AK19" s="3">
        <f t="shared" si="43"/>
        <v>0</v>
      </c>
      <c r="AL19" s="3">
        <f t="shared" si="44"/>
        <v>0</v>
      </c>
      <c r="AM19" s="3">
        <f t="shared" si="45"/>
        <v>0</v>
      </c>
      <c r="AN19" s="3">
        <f t="shared" si="46"/>
        <v>0</v>
      </c>
      <c r="AO19" s="3">
        <f t="shared" si="47"/>
        <v>0</v>
      </c>
      <c r="AP19" s="3">
        <f t="shared" ref="AP19:AP29" si="50">V19</f>
        <v>0</v>
      </c>
      <c r="AQ19" s="3">
        <f t="shared" si="48"/>
        <v>0</v>
      </c>
      <c r="AR19" s="50" t="str">
        <f t="shared" si="24"/>
        <v>X</v>
      </c>
      <c r="AS19" s="23">
        <f t="shared" si="25"/>
        <v>0</v>
      </c>
      <c r="AT19" s="23">
        <f t="shared" si="26"/>
        <v>0</v>
      </c>
      <c r="AU19" s="23">
        <f t="shared" si="27"/>
        <v>0</v>
      </c>
      <c r="AV19" s="27" t="str">
        <f t="shared" si="28"/>
        <v>X</v>
      </c>
      <c r="AW19" s="27" t="str">
        <f t="shared" si="4"/>
        <v>X</v>
      </c>
      <c r="AX19" s="27" t="str">
        <f t="shared" si="4"/>
        <v>X</v>
      </c>
      <c r="AY19" s="31"/>
    </row>
    <row r="20" spans="1:51" s="2" customFormat="1" ht="12.75" customHeight="1">
      <c r="A20" s="6">
        <f t="shared" si="49"/>
        <v>16</v>
      </c>
      <c r="B20" s="12"/>
      <c r="C20" s="7"/>
      <c r="D20" s="7"/>
      <c r="E20" s="7"/>
      <c r="F20" s="7"/>
      <c r="G20" s="7"/>
      <c r="H20" s="7"/>
      <c r="I20" s="7"/>
      <c r="J20" s="7"/>
      <c r="K20" s="7"/>
      <c r="L20" s="7"/>
      <c r="M20" s="7"/>
      <c r="N20" s="7"/>
      <c r="O20" s="7"/>
      <c r="P20" s="7"/>
      <c r="Q20" s="7"/>
      <c r="R20" s="7"/>
      <c r="S20" s="7"/>
      <c r="T20" s="7"/>
      <c r="U20" s="7"/>
      <c r="V20" s="7"/>
      <c r="W20" s="3">
        <f t="shared" si="29"/>
        <v>0</v>
      </c>
      <c r="X20" s="3">
        <f t="shared" si="30"/>
        <v>0</v>
      </c>
      <c r="Y20" s="3">
        <f t="shared" si="31"/>
        <v>0</v>
      </c>
      <c r="Z20" s="3">
        <f t="shared" si="32"/>
        <v>0</v>
      </c>
      <c r="AA20" s="3">
        <f t="shared" si="33"/>
        <v>0</v>
      </c>
      <c r="AB20" s="3">
        <f t="shared" si="34"/>
        <v>0</v>
      </c>
      <c r="AC20" s="3">
        <f t="shared" si="35"/>
        <v>0</v>
      </c>
      <c r="AD20" s="3">
        <f t="shared" si="36"/>
        <v>0</v>
      </c>
      <c r="AE20" s="3">
        <f t="shared" si="37"/>
        <v>0</v>
      </c>
      <c r="AF20" s="3">
        <f t="shared" si="38"/>
        <v>0</v>
      </c>
      <c r="AG20" s="3">
        <f t="shared" si="39"/>
        <v>0</v>
      </c>
      <c r="AH20" s="3">
        <f t="shared" si="40"/>
        <v>0</v>
      </c>
      <c r="AI20" s="3">
        <f t="shared" si="41"/>
        <v>0</v>
      </c>
      <c r="AJ20" s="3">
        <f t="shared" si="42"/>
        <v>0</v>
      </c>
      <c r="AK20" s="3">
        <f t="shared" si="43"/>
        <v>0</v>
      </c>
      <c r="AL20" s="3">
        <f t="shared" si="44"/>
        <v>0</v>
      </c>
      <c r="AM20" s="3">
        <f t="shared" si="45"/>
        <v>0</v>
      </c>
      <c r="AN20" s="3">
        <f t="shared" si="46"/>
        <v>0</v>
      </c>
      <c r="AO20" s="3">
        <f t="shared" si="47"/>
        <v>0</v>
      </c>
      <c r="AP20" s="3">
        <f t="shared" si="50"/>
        <v>0</v>
      </c>
      <c r="AQ20" s="3">
        <f t="shared" si="48"/>
        <v>0</v>
      </c>
      <c r="AR20" s="50" t="str">
        <f t="shared" si="24"/>
        <v>X</v>
      </c>
      <c r="AS20" s="23">
        <f t="shared" si="25"/>
        <v>0</v>
      </c>
      <c r="AT20" s="23">
        <f t="shared" si="26"/>
        <v>0</v>
      </c>
      <c r="AU20" s="23">
        <f t="shared" si="27"/>
        <v>0</v>
      </c>
      <c r="AV20" s="27" t="str">
        <f t="shared" si="28"/>
        <v>X</v>
      </c>
      <c r="AW20" s="27" t="str">
        <f t="shared" si="28"/>
        <v>X</v>
      </c>
      <c r="AX20" s="27" t="str">
        <f t="shared" si="28"/>
        <v>X</v>
      </c>
      <c r="AY20" s="31"/>
    </row>
    <row r="21" spans="1:51" s="2" customFormat="1" ht="12.75" customHeight="1">
      <c r="A21" s="6">
        <f t="shared" si="49"/>
        <v>17</v>
      </c>
      <c r="B21" s="12"/>
      <c r="C21" s="7"/>
      <c r="D21" s="7"/>
      <c r="E21" s="7"/>
      <c r="F21" s="7"/>
      <c r="G21" s="7"/>
      <c r="H21" s="7"/>
      <c r="I21" s="7"/>
      <c r="J21" s="7"/>
      <c r="K21" s="7"/>
      <c r="L21" s="7"/>
      <c r="M21" s="7"/>
      <c r="N21" s="7"/>
      <c r="O21" s="7"/>
      <c r="P21" s="7"/>
      <c r="Q21" s="7"/>
      <c r="R21" s="7"/>
      <c r="S21" s="7"/>
      <c r="T21" s="7"/>
      <c r="U21" s="7"/>
      <c r="V21" s="7"/>
      <c r="W21" s="3">
        <f t="shared" si="29"/>
        <v>0</v>
      </c>
      <c r="X21" s="3">
        <f t="shared" si="30"/>
        <v>0</v>
      </c>
      <c r="Y21" s="3">
        <f t="shared" si="31"/>
        <v>0</v>
      </c>
      <c r="Z21" s="3">
        <f t="shared" si="32"/>
        <v>0</v>
      </c>
      <c r="AA21" s="3">
        <f t="shared" si="33"/>
        <v>0</v>
      </c>
      <c r="AB21" s="3">
        <f t="shared" si="34"/>
        <v>0</v>
      </c>
      <c r="AC21" s="3">
        <f t="shared" si="35"/>
        <v>0</v>
      </c>
      <c r="AD21" s="3">
        <f t="shared" si="36"/>
        <v>0</v>
      </c>
      <c r="AE21" s="3">
        <f t="shared" si="37"/>
        <v>0</v>
      </c>
      <c r="AF21" s="3">
        <f t="shared" si="38"/>
        <v>0</v>
      </c>
      <c r="AG21" s="3">
        <f t="shared" si="39"/>
        <v>0</v>
      </c>
      <c r="AH21" s="3">
        <f t="shared" si="40"/>
        <v>0</v>
      </c>
      <c r="AI21" s="3">
        <f t="shared" si="41"/>
        <v>0</v>
      </c>
      <c r="AJ21" s="3">
        <f t="shared" si="42"/>
        <v>0</v>
      </c>
      <c r="AK21" s="3">
        <f t="shared" si="43"/>
        <v>0</v>
      </c>
      <c r="AL21" s="3">
        <f t="shared" si="44"/>
        <v>0</v>
      </c>
      <c r="AM21" s="3">
        <f t="shared" si="45"/>
        <v>0</v>
      </c>
      <c r="AN21" s="3">
        <f t="shared" si="46"/>
        <v>0</v>
      </c>
      <c r="AO21" s="3">
        <f t="shared" si="47"/>
        <v>0</v>
      </c>
      <c r="AP21" s="3">
        <f t="shared" si="50"/>
        <v>0</v>
      </c>
      <c r="AQ21" s="3">
        <f t="shared" si="48"/>
        <v>0</v>
      </c>
      <c r="AR21" s="50" t="str">
        <f t="shared" si="24"/>
        <v>X</v>
      </c>
      <c r="AS21" s="23">
        <f t="shared" si="25"/>
        <v>0</v>
      </c>
      <c r="AT21" s="23">
        <f t="shared" si="26"/>
        <v>0</v>
      </c>
      <c r="AU21" s="23">
        <f t="shared" si="27"/>
        <v>0</v>
      </c>
      <c r="AV21" s="27" t="str">
        <f t="shared" si="28"/>
        <v>X</v>
      </c>
      <c r="AW21" s="27" t="str">
        <f t="shared" si="28"/>
        <v>X</v>
      </c>
      <c r="AX21" s="27" t="str">
        <f t="shared" si="28"/>
        <v>X</v>
      </c>
      <c r="AY21" s="31"/>
    </row>
    <row r="22" spans="1:51" s="2" customFormat="1" ht="12.75" customHeight="1">
      <c r="A22" s="6">
        <f t="shared" si="49"/>
        <v>18</v>
      </c>
      <c r="B22" s="12"/>
      <c r="C22" s="7"/>
      <c r="D22" s="7"/>
      <c r="E22" s="7"/>
      <c r="F22" s="7"/>
      <c r="G22" s="7"/>
      <c r="H22" s="7"/>
      <c r="I22" s="7"/>
      <c r="J22" s="7"/>
      <c r="K22" s="7"/>
      <c r="L22" s="7"/>
      <c r="M22" s="7"/>
      <c r="N22" s="7"/>
      <c r="O22" s="7"/>
      <c r="P22" s="7"/>
      <c r="Q22" s="7"/>
      <c r="R22" s="7"/>
      <c r="S22" s="7"/>
      <c r="T22" s="7"/>
      <c r="U22" s="7"/>
      <c r="V22" s="7"/>
      <c r="W22" s="3">
        <f t="shared" si="29"/>
        <v>0</v>
      </c>
      <c r="X22" s="3">
        <f t="shared" si="30"/>
        <v>0</v>
      </c>
      <c r="Y22" s="3">
        <f t="shared" si="31"/>
        <v>0</v>
      </c>
      <c r="Z22" s="3">
        <f t="shared" si="32"/>
        <v>0</v>
      </c>
      <c r="AA22" s="3">
        <f t="shared" si="33"/>
        <v>0</v>
      </c>
      <c r="AB22" s="3">
        <f t="shared" si="34"/>
        <v>0</v>
      </c>
      <c r="AC22" s="3">
        <f t="shared" si="35"/>
        <v>0</v>
      </c>
      <c r="AD22" s="3">
        <f t="shared" si="36"/>
        <v>0</v>
      </c>
      <c r="AE22" s="3">
        <f t="shared" si="37"/>
        <v>0</v>
      </c>
      <c r="AF22" s="3">
        <f t="shared" si="38"/>
        <v>0</v>
      </c>
      <c r="AG22" s="3">
        <f t="shared" si="39"/>
        <v>0</v>
      </c>
      <c r="AH22" s="3">
        <f t="shared" si="40"/>
        <v>0</v>
      </c>
      <c r="AI22" s="3">
        <f t="shared" si="41"/>
        <v>0</v>
      </c>
      <c r="AJ22" s="3">
        <f t="shared" si="42"/>
        <v>0</v>
      </c>
      <c r="AK22" s="3">
        <f t="shared" si="43"/>
        <v>0</v>
      </c>
      <c r="AL22" s="3">
        <f t="shared" si="44"/>
        <v>0</v>
      </c>
      <c r="AM22" s="3">
        <f t="shared" si="45"/>
        <v>0</v>
      </c>
      <c r="AN22" s="3">
        <f t="shared" si="46"/>
        <v>0</v>
      </c>
      <c r="AO22" s="3">
        <f t="shared" si="47"/>
        <v>0</v>
      </c>
      <c r="AP22" s="3">
        <f t="shared" si="50"/>
        <v>0</v>
      </c>
      <c r="AQ22" s="3">
        <f t="shared" si="48"/>
        <v>0</v>
      </c>
      <c r="AR22" s="50" t="str">
        <f t="shared" si="24"/>
        <v>X</v>
      </c>
      <c r="AS22" s="23">
        <f t="shared" si="25"/>
        <v>0</v>
      </c>
      <c r="AT22" s="23">
        <f t="shared" si="26"/>
        <v>0</v>
      </c>
      <c r="AU22" s="23">
        <f t="shared" si="27"/>
        <v>0</v>
      </c>
      <c r="AV22" s="27" t="str">
        <f t="shared" si="28"/>
        <v>X</v>
      </c>
      <c r="AW22" s="27" t="str">
        <f t="shared" si="28"/>
        <v>X</v>
      </c>
      <c r="AX22" s="27" t="str">
        <f t="shared" si="28"/>
        <v>X</v>
      </c>
      <c r="AY22" s="31"/>
    </row>
    <row r="23" spans="1:51" s="2" customFormat="1" ht="12.75" customHeight="1">
      <c r="A23" s="6">
        <f t="shared" si="49"/>
        <v>19</v>
      </c>
      <c r="B23" s="12"/>
      <c r="C23" s="7"/>
      <c r="D23" s="7"/>
      <c r="E23" s="7"/>
      <c r="F23" s="7"/>
      <c r="G23" s="7"/>
      <c r="H23" s="7"/>
      <c r="I23" s="7"/>
      <c r="J23" s="7"/>
      <c r="K23" s="7"/>
      <c r="L23" s="7"/>
      <c r="M23" s="7"/>
      <c r="N23" s="7"/>
      <c r="O23" s="7"/>
      <c r="P23" s="7"/>
      <c r="Q23" s="7"/>
      <c r="R23" s="7"/>
      <c r="S23" s="7"/>
      <c r="T23" s="7"/>
      <c r="U23" s="7"/>
      <c r="V23" s="7"/>
      <c r="W23" s="3">
        <f t="shared" si="29"/>
        <v>0</v>
      </c>
      <c r="X23" s="3">
        <f t="shared" si="30"/>
        <v>0</v>
      </c>
      <c r="Y23" s="3">
        <f t="shared" si="31"/>
        <v>0</v>
      </c>
      <c r="Z23" s="3">
        <f t="shared" si="32"/>
        <v>0</v>
      </c>
      <c r="AA23" s="3">
        <f t="shared" si="33"/>
        <v>0</v>
      </c>
      <c r="AB23" s="3">
        <f t="shared" si="34"/>
        <v>0</v>
      </c>
      <c r="AC23" s="3">
        <f t="shared" si="35"/>
        <v>0</v>
      </c>
      <c r="AD23" s="3">
        <f t="shared" si="36"/>
        <v>0</v>
      </c>
      <c r="AE23" s="3">
        <f t="shared" si="37"/>
        <v>0</v>
      </c>
      <c r="AF23" s="3">
        <f t="shared" si="38"/>
        <v>0</v>
      </c>
      <c r="AG23" s="3">
        <f t="shared" si="39"/>
        <v>0</v>
      </c>
      <c r="AH23" s="3">
        <f t="shared" si="40"/>
        <v>0</v>
      </c>
      <c r="AI23" s="3">
        <f t="shared" si="41"/>
        <v>0</v>
      </c>
      <c r="AJ23" s="3">
        <f t="shared" si="42"/>
        <v>0</v>
      </c>
      <c r="AK23" s="3">
        <f t="shared" si="43"/>
        <v>0</v>
      </c>
      <c r="AL23" s="3">
        <f t="shared" si="44"/>
        <v>0</v>
      </c>
      <c r="AM23" s="3">
        <f t="shared" si="45"/>
        <v>0</v>
      </c>
      <c r="AN23" s="3">
        <f t="shared" si="46"/>
        <v>0</v>
      </c>
      <c r="AO23" s="3">
        <f t="shared" si="47"/>
        <v>0</v>
      </c>
      <c r="AP23" s="3">
        <f t="shared" si="50"/>
        <v>0</v>
      </c>
      <c r="AQ23" s="3">
        <f t="shared" si="48"/>
        <v>0</v>
      </c>
      <c r="AR23" s="50" t="str">
        <f t="shared" si="24"/>
        <v>X</v>
      </c>
      <c r="AS23" s="23">
        <f t="shared" si="25"/>
        <v>0</v>
      </c>
      <c r="AT23" s="23">
        <f t="shared" si="26"/>
        <v>0</v>
      </c>
      <c r="AU23" s="23">
        <f t="shared" si="27"/>
        <v>0</v>
      </c>
      <c r="AV23" s="27" t="str">
        <f t="shared" si="28"/>
        <v>X</v>
      </c>
      <c r="AW23" s="27" t="str">
        <f t="shared" si="28"/>
        <v>X</v>
      </c>
      <c r="AX23" s="27" t="str">
        <f t="shared" si="28"/>
        <v>X</v>
      </c>
      <c r="AY23" s="31"/>
    </row>
    <row r="24" spans="1:51" s="2" customFormat="1" ht="12.75" customHeight="1">
      <c r="A24" s="6">
        <f t="shared" si="49"/>
        <v>20</v>
      </c>
      <c r="B24" s="12"/>
      <c r="C24" s="7"/>
      <c r="D24" s="7"/>
      <c r="E24" s="7"/>
      <c r="F24" s="7"/>
      <c r="G24" s="7"/>
      <c r="H24" s="7"/>
      <c r="I24" s="7"/>
      <c r="J24" s="7"/>
      <c r="K24" s="7"/>
      <c r="L24" s="7"/>
      <c r="M24" s="7"/>
      <c r="N24" s="7"/>
      <c r="O24" s="7"/>
      <c r="P24" s="7"/>
      <c r="Q24" s="7"/>
      <c r="R24" s="7"/>
      <c r="S24" s="7"/>
      <c r="T24" s="7"/>
      <c r="U24" s="7"/>
      <c r="V24" s="7"/>
      <c r="W24" s="3">
        <f t="shared" si="29"/>
        <v>0</v>
      </c>
      <c r="X24" s="3">
        <f t="shared" si="30"/>
        <v>0</v>
      </c>
      <c r="Y24" s="3">
        <f t="shared" si="31"/>
        <v>0</v>
      </c>
      <c r="Z24" s="3">
        <f t="shared" si="32"/>
        <v>0</v>
      </c>
      <c r="AA24" s="3">
        <f t="shared" si="33"/>
        <v>0</v>
      </c>
      <c r="AB24" s="3">
        <f t="shared" si="34"/>
        <v>0</v>
      </c>
      <c r="AC24" s="3">
        <f t="shared" si="35"/>
        <v>0</v>
      </c>
      <c r="AD24" s="3">
        <f t="shared" si="36"/>
        <v>0</v>
      </c>
      <c r="AE24" s="3">
        <f t="shared" si="37"/>
        <v>0</v>
      </c>
      <c r="AF24" s="3">
        <f t="shared" si="38"/>
        <v>0</v>
      </c>
      <c r="AG24" s="3">
        <f t="shared" si="39"/>
        <v>0</v>
      </c>
      <c r="AH24" s="3">
        <f t="shared" si="40"/>
        <v>0</v>
      </c>
      <c r="AI24" s="3">
        <f t="shared" si="41"/>
        <v>0</v>
      </c>
      <c r="AJ24" s="3">
        <f t="shared" si="42"/>
        <v>0</v>
      </c>
      <c r="AK24" s="3">
        <f t="shared" si="43"/>
        <v>0</v>
      </c>
      <c r="AL24" s="3">
        <f t="shared" si="44"/>
        <v>0</v>
      </c>
      <c r="AM24" s="3">
        <f t="shared" si="45"/>
        <v>0</v>
      </c>
      <c r="AN24" s="3">
        <f t="shared" si="46"/>
        <v>0</v>
      </c>
      <c r="AO24" s="3">
        <f t="shared" si="47"/>
        <v>0</v>
      </c>
      <c r="AP24" s="3">
        <f t="shared" si="50"/>
        <v>0</v>
      </c>
      <c r="AQ24" s="3">
        <f t="shared" si="48"/>
        <v>0</v>
      </c>
      <c r="AR24" s="50" t="str">
        <f t="shared" si="24"/>
        <v>X</v>
      </c>
      <c r="AS24" s="23">
        <f t="shared" si="25"/>
        <v>0</v>
      </c>
      <c r="AT24" s="23">
        <f t="shared" si="26"/>
        <v>0</v>
      </c>
      <c r="AU24" s="23">
        <f t="shared" si="27"/>
        <v>0</v>
      </c>
      <c r="AV24" s="27" t="str">
        <f t="shared" si="28"/>
        <v>X</v>
      </c>
      <c r="AW24" s="27" t="str">
        <f t="shared" si="28"/>
        <v>X</v>
      </c>
      <c r="AX24" s="27" t="str">
        <f t="shared" si="28"/>
        <v>X</v>
      </c>
      <c r="AY24" s="31"/>
    </row>
    <row r="25" spans="1:51" s="2" customFormat="1" ht="12.75" customHeight="1">
      <c r="A25" s="6">
        <f t="shared" si="49"/>
        <v>21</v>
      </c>
      <c r="B25" s="12"/>
      <c r="C25" s="7"/>
      <c r="D25" s="7"/>
      <c r="E25" s="7"/>
      <c r="F25" s="7"/>
      <c r="G25" s="7"/>
      <c r="H25" s="7"/>
      <c r="I25" s="7"/>
      <c r="J25" s="7"/>
      <c r="K25" s="7"/>
      <c r="L25" s="7"/>
      <c r="M25" s="7"/>
      <c r="N25" s="7"/>
      <c r="O25" s="7"/>
      <c r="P25" s="7"/>
      <c r="Q25" s="7"/>
      <c r="R25" s="7"/>
      <c r="S25" s="7"/>
      <c r="T25" s="7"/>
      <c r="U25" s="7"/>
      <c r="V25" s="7"/>
      <c r="W25" s="3">
        <f t="shared" si="29"/>
        <v>0</v>
      </c>
      <c r="X25" s="3">
        <f t="shared" si="30"/>
        <v>0</v>
      </c>
      <c r="Y25" s="3">
        <f t="shared" si="31"/>
        <v>0</v>
      </c>
      <c r="Z25" s="3">
        <f t="shared" si="32"/>
        <v>0</v>
      </c>
      <c r="AA25" s="3">
        <f t="shared" si="33"/>
        <v>0</v>
      </c>
      <c r="AB25" s="3">
        <f t="shared" si="34"/>
        <v>0</v>
      </c>
      <c r="AC25" s="3">
        <f t="shared" si="35"/>
        <v>0</v>
      </c>
      <c r="AD25" s="3">
        <f t="shared" si="36"/>
        <v>0</v>
      </c>
      <c r="AE25" s="3">
        <f t="shared" si="37"/>
        <v>0</v>
      </c>
      <c r="AF25" s="3">
        <f t="shared" si="38"/>
        <v>0</v>
      </c>
      <c r="AG25" s="3">
        <f t="shared" si="39"/>
        <v>0</v>
      </c>
      <c r="AH25" s="3">
        <f t="shared" si="40"/>
        <v>0</v>
      </c>
      <c r="AI25" s="3">
        <f t="shared" si="41"/>
        <v>0</v>
      </c>
      <c r="AJ25" s="3">
        <f t="shared" si="42"/>
        <v>0</v>
      </c>
      <c r="AK25" s="3">
        <f t="shared" si="43"/>
        <v>0</v>
      </c>
      <c r="AL25" s="3">
        <f t="shared" si="44"/>
        <v>0</v>
      </c>
      <c r="AM25" s="3">
        <f t="shared" si="45"/>
        <v>0</v>
      </c>
      <c r="AN25" s="3">
        <f t="shared" si="46"/>
        <v>0</v>
      </c>
      <c r="AO25" s="3">
        <f t="shared" si="47"/>
        <v>0</v>
      </c>
      <c r="AP25" s="3">
        <f t="shared" si="50"/>
        <v>0</v>
      </c>
      <c r="AQ25" s="3">
        <f t="shared" si="48"/>
        <v>0</v>
      </c>
      <c r="AR25" s="50" t="str">
        <f t="shared" si="24"/>
        <v>X</v>
      </c>
      <c r="AS25" s="23">
        <f t="shared" si="25"/>
        <v>0</v>
      </c>
      <c r="AT25" s="23">
        <f t="shared" si="26"/>
        <v>0</v>
      </c>
      <c r="AU25" s="23">
        <f t="shared" si="27"/>
        <v>0</v>
      </c>
      <c r="AV25" s="27" t="str">
        <f t="shared" si="28"/>
        <v>X</v>
      </c>
      <c r="AW25" s="27" t="str">
        <f t="shared" si="28"/>
        <v>X</v>
      </c>
      <c r="AX25" s="27" t="str">
        <f t="shared" si="28"/>
        <v>X</v>
      </c>
      <c r="AY25" s="31"/>
    </row>
    <row r="26" spans="1:51" s="2" customFormat="1">
      <c r="A26" s="6">
        <f t="shared" si="49"/>
        <v>22</v>
      </c>
      <c r="B26" s="12"/>
      <c r="C26" s="7"/>
      <c r="D26" s="7"/>
      <c r="E26" s="7"/>
      <c r="F26" s="7"/>
      <c r="G26" s="7"/>
      <c r="H26" s="7"/>
      <c r="I26" s="7"/>
      <c r="J26" s="7"/>
      <c r="K26" s="7"/>
      <c r="L26" s="7"/>
      <c r="M26" s="7"/>
      <c r="N26" s="7"/>
      <c r="O26" s="7"/>
      <c r="P26" s="7"/>
      <c r="Q26" s="7"/>
      <c r="R26" s="7"/>
      <c r="S26" s="7"/>
      <c r="T26" s="7"/>
      <c r="U26" s="7"/>
      <c r="V26" s="7"/>
      <c r="W26" s="3">
        <f t="shared" si="29"/>
        <v>0</v>
      </c>
      <c r="X26" s="3">
        <f t="shared" si="30"/>
        <v>0</v>
      </c>
      <c r="Y26" s="3">
        <f t="shared" si="31"/>
        <v>0</v>
      </c>
      <c r="Z26" s="3">
        <f t="shared" si="32"/>
        <v>0</v>
      </c>
      <c r="AA26" s="3">
        <f t="shared" si="33"/>
        <v>0</v>
      </c>
      <c r="AB26" s="3">
        <f t="shared" si="34"/>
        <v>0</v>
      </c>
      <c r="AC26" s="3">
        <f t="shared" si="35"/>
        <v>0</v>
      </c>
      <c r="AD26" s="3">
        <f t="shared" si="36"/>
        <v>0</v>
      </c>
      <c r="AE26" s="3">
        <f t="shared" si="37"/>
        <v>0</v>
      </c>
      <c r="AF26" s="3">
        <f t="shared" si="38"/>
        <v>0</v>
      </c>
      <c r="AG26" s="3">
        <f t="shared" si="39"/>
        <v>0</v>
      </c>
      <c r="AH26" s="3">
        <f t="shared" si="40"/>
        <v>0</v>
      </c>
      <c r="AI26" s="3">
        <f t="shared" si="41"/>
        <v>0</v>
      </c>
      <c r="AJ26" s="3">
        <f t="shared" si="42"/>
        <v>0</v>
      </c>
      <c r="AK26" s="3">
        <f t="shared" si="43"/>
        <v>0</v>
      </c>
      <c r="AL26" s="3">
        <f t="shared" si="44"/>
        <v>0</v>
      </c>
      <c r="AM26" s="3">
        <f t="shared" si="45"/>
        <v>0</v>
      </c>
      <c r="AN26" s="3">
        <f t="shared" si="46"/>
        <v>0</v>
      </c>
      <c r="AO26" s="3">
        <f t="shared" si="47"/>
        <v>0</v>
      </c>
      <c r="AP26" s="3">
        <f t="shared" si="50"/>
        <v>0</v>
      </c>
      <c r="AQ26" s="3">
        <f t="shared" si="48"/>
        <v>0</v>
      </c>
      <c r="AR26" s="50" t="str">
        <f t="shared" si="24"/>
        <v>X</v>
      </c>
      <c r="AS26" s="23">
        <f t="shared" si="25"/>
        <v>0</v>
      </c>
      <c r="AT26" s="23">
        <f t="shared" si="26"/>
        <v>0</v>
      </c>
      <c r="AU26" s="23">
        <f t="shared" si="27"/>
        <v>0</v>
      </c>
      <c r="AV26" s="27" t="str">
        <f t="shared" si="28"/>
        <v>X</v>
      </c>
      <c r="AW26" s="27" t="str">
        <f t="shared" si="28"/>
        <v>X</v>
      </c>
      <c r="AX26" s="27" t="str">
        <f t="shared" si="28"/>
        <v>X</v>
      </c>
      <c r="AY26" s="31"/>
    </row>
    <row r="27" spans="1:51" s="2" customFormat="1">
      <c r="A27" s="6">
        <f t="shared" si="49"/>
        <v>23</v>
      </c>
      <c r="B27" s="12"/>
      <c r="C27" s="7"/>
      <c r="D27" s="7"/>
      <c r="E27" s="7"/>
      <c r="F27" s="7"/>
      <c r="G27" s="7"/>
      <c r="H27" s="7"/>
      <c r="I27" s="7"/>
      <c r="J27" s="7"/>
      <c r="K27" s="7"/>
      <c r="L27" s="7"/>
      <c r="M27" s="7"/>
      <c r="N27" s="7"/>
      <c r="O27" s="7"/>
      <c r="P27" s="7"/>
      <c r="Q27" s="7"/>
      <c r="R27" s="7"/>
      <c r="S27" s="7"/>
      <c r="T27" s="7"/>
      <c r="U27" s="7"/>
      <c r="V27" s="7"/>
      <c r="W27" s="3">
        <f t="shared" si="29"/>
        <v>0</v>
      </c>
      <c r="X27" s="3">
        <f t="shared" si="30"/>
        <v>0</v>
      </c>
      <c r="Y27" s="3">
        <f t="shared" si="31"/>
        <v>0</v>
      </c>
      <c r="Z27" s="3">
        <f t="shared" si="32"/>
        <v>0</v>
      </c>
      <c r="AA27" s="3">
        <f t="shared" si="33"/>
        <v>0</v>
      </c>
      <c r="AB27" s="3">
        <f t="shared" si="34"/>
        <v>0</v>
      </c>
      <c r="AC27" s="3">
        <f t="shared" si="35"/>
        <v>0</v>
      </c>
      <c r="AD27" s="3">
        <f t="shared" si="36"/>
        <v>0</v>
      </c>
      <c r="AE27" s="3">
        <f t="shared" si="37"/>
        <v>0</v>
      </c>
      <c r="AF27" s="3">
        <f t="shared" si="38"/>
        <v>0</v>
      </c>
      <c r="AG27" s="3">
        <f t="shared" si="39"/>
        <v>0</v>
      </c>
      <c r="AH27" s="3">
        <f t="shared" si="40"/>
        <v>0</v>
      </c>
      <c r="AI27" s="3">
        <f t="shared" si="41"/>
        <v>0</v>
      </c>
      <c r="AJ27" s="3">
        <f t="shared" si="42"/>
        <v>0</v>
      </c>
      <c r="AK27" s="3">
        <f t="shared" si="43"/>
        <v>0</v>
      </c>
      <c r="AL27" s="3">
        <f t="shared" si="44"/>
        <v>0</v>
      </c>
      <c r="AM27" s="3">
        <f t="shared" si="45"/>
        <v>0</v>
      </c>
      <c r="AN27" s="3">
        <f t="shared" si="46"/>
        <v>0</v>
      </c>
      <c r="AO27" s="3">
        <f t="shared" si="47"/>
        <v>0</v>
      </c>
      <c r="AP27" s="3">
        <f t="shared" si="50"/>
        <v>0</v>
      </c>
      <c r="AQ27" s="3">
        <f t="shared" si="48"/>
        <v>0</v>
      </c>
      <c r="AR27" s="50" t="str">
        <f t="shared" si="24"/>
        <v>X</v>
      </c>
      <c r="AS27" s="23">
        <f t="shared" si="25"/>
        <v>0</v>
      </c>
      <c r="AT27" s="23">
        <f t="shared" si="26"/>
        <v>0</v>
      </c>
      <c r="AU27" s="23">
        <f t="shared" si="27"/>
        <v>0</v>
      </c>
      <c r="AV27" s="27" t="str">
        <f t="shared" si="28"/>
        <v>X</v>
      </c>
      <c r="AW27" s="27" t="str">
        <f t="shared" si="28"/>
        <v>X</v>
      </c>
      <c r="AX27" s="27" t="str">
        <f t="shared" si="28"/>
        <v>X</v>
      </c>
      <c r="AY27" s="31"/>
    </row>
    <row r="28" spans="1:51" s="2" customFormat="1">
      <c r="A28" s="6">
        <f t="shared" si="49"/>
        <v>24</v>
      </c>
      <c r="B28" s="12"/>
      <c r="C28" s="7"/>
      <c r="D28" s="7"/>
      <c r="E28" s="7"/>
      <c r="F28" s="7"/>
      <c r="G28" s="7"/>
      <c r="H28" s="7"/>
      <c r="I28" s="7"/>
      <c r="J28" s="7"/>
      <c r="K28" s="7"/>
      <c r="L28" s="7"/>
      <c r="M28" s="7"/>
      <c r="N28" s="7"/>
      <c r="O28" s="7"/>
      <c r="P28" s="7"/>
      <c r="Q28" s="7"/>
      <c r="R28" s="7"/>
      <c r="S28" s="7"/>
      <c r="T28" s="7"/>
      <c r="U28" s="7"/>
      <c r="V28" s="7"/>
      <c r="W28" s="3">
        <f t="shared" si="29"/>
        <v>0</v>
      </c>
      <c r="X28" s="3">
        <f t="shared" si="30"/>
        <v>0</v>
      </c>
      <c r="Y28" s="3">
        <f t="shared" si="31"/>
        <v>0</v>
      </c>
      <c r="Z28" s="3">
        <f t="shared" si="32"/>
        <v>0</v>
      </c>
      <c r="AA28" s="3">
        <f t="shared" si="33"/>
        <v>0</v>
      </c>
      <c r="AB28" s="3">
        <f t="shared" si="34"/>
        <v>0</v>
      </c>
      <c r="AC28" s="3">
        <f t="shared" si="35"/>
        <v>0</v>
      </c>
      <c r="AD28" s="3">
        <f t="shared" si="36"/>
        <v>0</v>
      </c>
      <c r="AE28" s="3">
        <f t="shared" si="37"/>
        <v>0</v>
      </c>
      <c r="AF28" s="3">
        <f t="shared" si="38"/>
        <v>0</v>
      </c>
      <c r="AG28" s="3">
        <f t="shared" si="39"/>
        <v>0</v>
      </c>
      <c r="AH28" s="3">
        <f t="shared" si="40"/>
        <v>0</v>
      </c>
      <c r="AI28" s="3">
        <f t="shared" si="41"/>
        <v>0</v>
      </c>
      <c r="AJ28" s="3">
        <f t="shared" si="42"/>
        <v>0</v>
      </c>
      <c r="AK28" s="3">
        <f t="shared" si="43"/>
        <v>0</v>
      </c>
      <c r="AL28" s="3">
        <f t="shared" si="44"/>
        <v>0</v>
      </c>
      <c r="AM28" s="3">
        <f t="shared" si="45"/>
        <v>0</v>
      </c>
      <c r="AN28" s="3">
        <f t="shared" si="46"/>
        <v>0</v>
      </c>
      <c r="AO28" s="3">
        <f t="shared" si="47"/>
        <v>0</v>
      </c>
      <c r="AP28" s="3">
        <f t="shared" si="50"/>
        <v>0</v>
      </c>
      <c r="AQ28" s="3">
        <f t="shared" si="48"/>
        <v>0</v>
      </c>
      <c r="AR28" s="50" t="str">
        <f t="shared" si="24"/>
        <v>X</v>
      </c>
      <c r="AS28" s="23">
        <f t="shared" si="25"/>
        <v>0</v>
      </c>
      <c r="AT28" s="23">
        <f t="shared" si="26"/>
        <v>0</v>
      </c>
      <c r="AU28" s="23">
        <f t="shared" si="27"/>
        <v>0</v>
      </c>
      <c r="AV28" s="27" t="str">
        <f t="shared" si="28"/>
        <v>X</v>
      </c>
      <c r="AW28" s="27" t="str">
        <f t="shared" si="28"/>
        <v>X</v>
      </c>
      <c r="AX28" s="27" t="str">
        <f t="shared" si="28"/>
        <v>X</v>
      </c>
      <c r="AY28" s="31"/>
    </row>
    <row r="29" spans="1:51" s="2" customFormat="1" ht="15" thickBot="1">
      <c r="A29" s="41">
        <f t="shared" si="49"/>
        <v>25</v>
      </c>
      <c r="B29" s="42"/>
      <c r="C29" s="7"/>
      <c r="D29" s="7"/>
      <c r="E29" s="7"/>
      <c r="F29" s="7"/>
      <c r="G29" s="7"/>
      <c r="H29" s="7"/>
      <c r="I29" s="7"/>
      <c r="J29" s="7"/>
      <c r="K29" s="7"/>
      <c r="L29" s="7"/>
      <c r="M29" s="7"/>
      <c r="N29" s="7"/>
      <c r="O29" s="7"/>
      <c r="P29" s="7"/>
      <c r="Q29" s="7"/>
      <c r="R29" s="7"/>
      <c r="S29" s="7"/>
      <c r="T29" s="7"/>
      <c r="U29" s="7"/>
      <c r="V29" s="7"/>
      <c r="W29" s="43">
        <f t="shared" ref="W29" si="51">C29*C$4/5</f>
        <v>0</v>
      </c>
      <c r="X29" s="43">
        <f t="shared" ref="X29" si="52">D29*D$4/5</f>
        <v>0</v>
      </c>
      <c r="Y29" s="43">
        <f t="shared" ref="Y29" si="53">E29*E$4/5</f>
        <v>0</v>
      </c>
      <c r="Z29" s="43">
        <f t="shared" ref="Z29" si="54">F29*F$4/5</f>
        <v>0</v>
      </c>
      <c r="AA29" s="43">
        <f t="shared" ref="AA29" si="55">G29*G$4/5</f>
        <v>0</v>
      </c>
      <c r="AB29" s="43">
        <f t="shared" ref="AB29" si="56">H29*H$4/5</f>
        <v>0</v>
      </c>
      <c r="AC29" s="43">
        <f t="shared" ref="AC29" si="57">I29*I$4/5</f>
        <v>0</v>
      </c>
      <c r="AD29" s="43">
        <f t="shared" ref="AD29" si="58">J29*J$4/5</f>
        <v>0</v>
      </c>
      <c r="AE29" s="43">
        <f t="shared" ref="AE29" si="59">K29*K$4/5</f>
        <v>0</v>
      </c>
      <c r="AF29" s="43">
        <f t="shared" ref="AF29" si="60">L29*L$4/5</f>
        <v>0</v>
      </c>
      <c r="AG29" s="43">
        <f t="shared" ref="AG29" si="61">M29*M$4/5</f>
        <v>0</v>
      </c>
      <c r="AH29" s="43">
        <f t="shared" ref="AH29" si="62">N29*N$4/5</f>
        <v>0</v>
      </c>
      <c r="AI29" s="43">
        <f t="shared" ref="AI29" si="63">O29*O$4/5</f>
        <v>0</v>
      </c>
      <c r="AJ29" s="43">
        <f t="shared" ref="AJ29" si="64">P29*P$4/5</f>
        <v>0</v>
      </c>
      <c r="AK29" s="43">
        <f t="shared" ref="AK29" si="65">Q29*Q$4/5</f>
        <v>0</v>
      </c>
      <c r="AL29" s="43">
        <f t="shared" ref="AL29" si="66">R29*R$4/5</f>
        <v>0</v>
      </c>
      <c r="AM29" s="43">
        <f t="shared" ref="AM29" si="67">S29*S$4/5</f>
        <v>0</v>
      </c>
      <c r="AN29" s="43">
        <f t="shared" ref="AN29" si="68">T29*T$4/5</f>
        <v>0</v>
      </c>
      <c r="AO29" s="43">
        <f t="shared" ref="AO29" si="69">U29*U$4/5</f>
        <v>0</v>
      </c>
      <c r="AP29" s="43">
        <f t="shared" si="50"/>
        <v>0</v>
      </c>
      <c r="AQ29" s="43">
        <f t="shared" si="48"/>
        <v>0</v>
      </c>
      <c r="AR29" s="51" t="str">
        <f t="shared" si="24"/>
        <v>X</v>
      </c>
      <c r="AS29" s="44">
        <f t="shared" si="25"/>
        <v>0</v>
      </c>
      <c r="AT29" s="44">
        <f t="shared" si="26"/>
        <v>0</v>
      </c>
      <c r="AU29" s="44">
        <f t="shared" si="27"/>
        <v>0</v>
      </c>
      <c r="AV29" s="45" t="str">
        <f t="shared" si="28"/>
        <v>X</v>
      </c>
      <c r="AW29" s="45" t="str">
        <f t="shared" si="28"/>
        <v>X</v>
      </c>
      <c r="AX29" s="45" t="str">
        <f t="shared" si="28"/>
        <v>X</v>
      </c>
      <c r="AY29" s="31"/>
    </row>
    <row r="30" spans="1:51" s="2" customFormat="1" ht="15.75" thickTop="1">
      <c r="A30" s="92" t="s">
        <v>56</v>
      </c>
      <c r="B30" s="93"/>
      <c r="AV30" s="30"/>
      <c r="AW30" s="30"/>
      <c r="AX30" s="30"/>
      <c r="AY30" s="31"/>
    </row>
    <row r="31" spans="1:51" s="2" customFormat="1" ht="15" customHeight="1">
      <c r="A31" s="94" t="s">
        <v>55</v>
      </c>
      <c r="B31" s="95"/>
      <c r="C31" s="4" t="e">
        <f>AVERAGE(C5:C29)</f>
        <v>#DIV/0!</v>
      </c>
      <c r="D31" s="4" t="e">
        <f t="shared" ref="D31:U31" si="70">AVERAGE(D5:D29)</f>
        <v>#DIV/0!</v>
      </c>
      <c r="E31" s="4" t="e">
        <f t="shared" si="70"/>
        <v>#DIV/0!</v>
      </c>
      <c r="F31" s="4" t="e">
        <f t="shared" ref="F31" si="71">AVERAGE(F5:F29)</f>
        <v>#DIV/0!</v>
      </c>
      <c r="G31" s="4" t="e">
        <f t="shared" si="70"/>
        <v>#DIV/0!</v>
      </c>
      <c r="H31" s="4" t="e">
        <f t="shared" si="70"/>
        <v>#DIV/0!</v>
      </c>
      <c r="I31" s="4" t="e">
        <f t="shared" si="70"/>
        <v>#DIV/0!</v>
      </c>
      <c r="J31" s="4" t="e">
        <f t="shared" si="70"/>
        <v>#DIV/0!</v>
      </c>
      <c r="K31" s="4" t="e">
        <f t="shared" si="70"/>
        <v>#DIV/0!</v>
      </c>
      <c r="L31" s="4" t="e">
        <f t="shared" si="70"/>
        <v>#DIV/0!</v>
      </c>
      <c r="M31" s="4" t="e">
        <f t="shared" si="70"/>
        <v>#DIV/0!</v>
      </c>
      <c r="N31" s="4" t="e">
        <f t="shared" si="70"/>
        <v>#DIV/0!</v>
      </c>
      <c r="O31" s="4" t="e">
        <f t="shared" ref="O31" si="72">AVERAGE(O5:O29)</f>
        <v>#DIV/0!</v>
      </c>
      <c r="P31" s="4" t="e">
        <f t="shared" si="70"/>
        <v>#DIV/0!</v>
      </c>
      <c r="Q31" s="4" t="e">
        <f t="shared" si="70"/>
        <v>#DIV/0!</v>
      </c>
      <c r="R31" s="4" t="e">
        <f t="shared" si="70"/>
        <v>#DIV/0!</v>
      </c>
      <c r="S31" s="4" t="e">
        <f t="shared" si="70"/>
        <v>#DIV/0!</v>
      </c>
      <c r="T31" s="4" t="e">
        <f t="shared" si="70"/>
        <v>#DIV/0!</v>
      </c>
      <c r="U31" s="4" t="e">
        <f t="shared" si="70"/>
        <v>#DIV/0!</v>
      </c>
      <c r="V31" s="4"/>
      <c r="W31" s="17"/>
      <c r="X31" s="17"/>
      <c r="Y31" s="17"/>
      <c r="Z31" s="17"/>
      <c r="AA31" s="17"/>
      <c r="AB31" s="17"/>
      <c r="AC31" s="17"/>
      <c r="AD31" s="17"/>
      <c r="AE31" s="17"/>
      <c r="AF31" s="17"/>
      <c r="AG31" s="17"/>
      <c r="AH31" s="17"/>
      <c r="AI31" s="17"/>
      <c r="AJ31" s="17"/>
      <c r="AK31" s="17"/>
      <c r="AL31" s="17"/>
      <c r="AM31" s="17"/>
      <c r="AN31" s="17"/>
      <c r="AO31" s="17"/>
      <c r="AP31" s="17"/>
      <c r="AQ31" s="17"/>
      <c r="AR31" s="25" t="e">
        <f>AVERAGEIF(AR5:AR29,"&gt;0")</f>
        <v>#DIV/0!</v>
      </c>
      <c r="AS31" s="4"/>
      <c r="AT31" s="4"/>
      <c r="AU31" s="4"/>
      <c r="AV31" s="28" t="e">
        <f t="shared" ref="AV31:AX31" si="73">AVERAGEIF(AV5:AV29,"&gt;0")</f>
        <v>#DIV/0!</v>
      </c>
      <c r="AW31" s="28" t="e">
        <f t="shared" si="73"/>
        <v>#DIV/0!</v>
      </c>
      <c r="AX31" s="28" t="e">
        <f t="shared" si="73"/>
        <v>#DIV/0!</v>
      </c>
      <c r="AY31" s="31"/>
    </row>
    <row r="32" spans="1:51" s="2" customFormat="1" ht="15" customHeight="1">
      <c r="A32" s="88" t="s">
        <v>57</v>
      </c>
      <c r="B32" s="89"/>
      <c r="C32" s="4" t="e">
        <f>_xlfn.STDEV.P(C5:C29)</f>
        <v>#DIV/0!</v>
      </c>
      <c r="D32" s="4" t="e">
        <f t="shared" ref="D32:U32" si="74">_xlfn.STDEV.P(D5:D29)</f>
        <v>#DIV/0!</v>
      </c>
      <c r="E32" s="4" t="e">
        <f t="shared" si="74"/>
        <v>#DIV/0!</v>
      </c>
      <c r="F32" s="4" t="e">
        <f t="shared" ref="F32" si="75">_xlfn.STDEV.P(F5:F29)</f>
        <v>#DIV/0!</v>
      </c>
      <c r="G32" s="4" t="e">
        <f t="shared" si="74"/>
        <v>#DIV/0!</v>
      </c>
      <c r="H32" s="4" t="e">
        <f t="shared" si="74"/>
        <v>#DIV/0!</v>
      </c>
      <c r="I32" s="4" t="e">
        <f t="shared" si="74"/>
        <v>#DIV/0!</v>
      </c>
      <c r="J32" s="4" t="e">
        <f t="shared" si="74"/>
        <v>#DIV/0!</v>
      </c>
      <c r="K32" s="4" t="e">
        <f t="shared" si="74"/>
        <v>#DIV/0!</v>
      </c>
      <c r="L32" s="4" t="e">
        <f t="shared" si="74"/>
        <v>#DIV/0!</v>
      </c>
      <c r="M32" s="4" t="e">
        <f t="shared" si="74"/>
        <v>#DIV/0!</v>
      </c>
      <c r="N32" s="4" t="e">
        <f t="shared" si="74"/>
        <v>#DIV/0!</v>
      </c>
      <c r="O32" s="4" t="e">
        <f t="shared" ref="O32" si="76">_xlfn.STDEV.P(O5:O29)</f>
        <v>#DIV/0!</v>
      </c>
      <c r="P32" s="4" t="e">
        <f t="shared" si="74"/>
        <v>#DIV/0!</v>
      </c>
      <c r="Q32" s="4" t="e">
        <f t="shared" si="74"/>
        <v>#DIV/0!</v>
      </c>
      <c r="R32" s="4" t="e">
        <f t="shared" si="74"/>
        <v>#DIV/0!</v>
      </c>
      <c r="S32" s="4" t="e">
        <f t="shared" si="74"/>
        <v>#DIV/0!</v>
      </c>
      <c r="T32" s="4" t="e">
        <f t="shared" si="74"/>
        <v>#DIV/0!</v>
      </c>
      <c r="U32" s="4" t="e">
        <f t="shared" si="74"/>
        <v>#DIV/0!</v>
      </c>
      <c r="V32" s="4"/>
      <c r="W32" s="17"/>
      <c r="X32" s="17"/>
      <c r="Y32" s="17"/>
      <c r="Z32" s="17"/>
      <c r="AA32" s="17"/>
      <c r="AB32" s="17"/>
      <c r="AC32" s="17"/>
      <c r="AD32" s="17"/>
      <c r="AE32" s="17"/>
      <c r="AF32" s="17"/>
      <c r="AG32" s="17"/>
      <c r="AH32" s="17"/>
      <c r="AI32" s="17"/>
      <c r="AJ32" s="17"/>
      <c r="AK32" s="17"/>
      <c r="AL32" s="17"/>
      <c r="AM32" s="17"/>
      <c r="AN32" s="17"/>
      <c r="AO32" s="17"/>
      <c r="AP32" s="17"/>
      <c r="AQ32" s="17"/>
      <c r="AR32" s="25" t="e">
        <f>_xlfn.STDEV.P(AR5:AR29)</f>
        <v>#DIV/0!</v>
      </c>
      <c r="AS32" s="4"/>
      <c r="AT32" s="4"/>
      <c r="AU32" s="4"/>
      <c r="AV32" s="28" t="e">
        <f t="shared" ref="AV32:AX32" si="77">_xlfn.STDEV.P(AV5:AV29)</f>
        <v>#DIV/0!</v>
      </c>
      <c r="AW32" s="28" t="e">
        <f t="shared" si="77"/>
        <v>#DIV/0!</v>
      </c>
      <c r="AX32" s="28" t="e">
        <f t="shared" si="77"/>
        <v>#DIV/0!</v>
      </c>
      <c r="AY32" s="31"/>
    </row>
    <row r="33" spans="1:51" s="2" customFormat="1" ht="15" customHeight="1">
      <c r="A33" s="88" t="s">
        <v>58</v>
      </c>
      <c r="B33" s="89"/>
      <c r="C33" s="5" t="e">
        <f>MODE(C5:C29)</f>
        <v>#N/A</v>
      </c>
      <c r="D33" s="5" t="e">
        <f t="shared" ref="D33:U33" si="78">MODE(D5:D29)</f>
        <v>#N/A</v>
      </c>
      <c r="E33" s="5" t="e">
        <f t="shared" si="78"/>
        <v>#N/A</v>
      </c>
      <c r="F33" s="5" t="e">
        <f t="shared" ref="F33" si="79">MODE(F5:F29)</f>
        <v>#N/A</v>
      </c>
      <c r="G33" s="5" t="e">
        <f t="shared" si="78"/>
        <v>#N/A</v>
      </c>
      <c r="H33" s="5" t="e">
        <f t="shared" si="78"/>
        <v>#N/A</v>
      </c>
      <c r="I33" s="5" t="e">
        <f t="shared" si="78"/>
        <v>#N/A</v>
      </c>
      <c r="J33" s="5" t="e">
        <f t="shared" si="78"/>
        <v>#N/A</v>
      </c>
      <c r="K33" s="5" t="e">
        <f t="shared" si="78"/>
        <v>#N/A</v>
      </c>
      <c r="L33" s="5" t="e">
        <f t="shared" si="78"/>
        <v>#N/A</v>
      </c>
      <c r="M33" s="5" t="e">
        <f t="shared" si="78"/>
        <v>#N/A</v>
      </c>
      <c r="N33" s="5" t="e">
        <f t="shared" si="78"/>
        <v>#N/A</v>
      </c>
      <c r="O33" s="5" t="e">
        <f t="shared" ref="O33" si="80">MODE(O5:O29)</f>
        <v>#N/A</v>
      </c>
      <c r="P33" s="5" t="e">
        <f t="shared" si="78"/>
        <v>#N/A</v>
      </c>
      <c r="Q33" s="5" t="e">
        <f t="shared" si="78"/>
        <v>#N/A</v>
      </c>
      <c r="R33" s="5" t="e">
        <f t="shared" si="78"/>
        <v>#N/A</v>
      </c>
      <c r="S33" s="5" t="e">
        <f t="shared" si="78"/>
        <v>#N/A</v>
      </c>
      <c r="T33" s="5" t="e">
        <f t="shared" si="78"/>
        <v>#N/A</v>
      </c>
      <c r="U33" s="5" t="e">
        <f t="shared" si="78"/>
        <v>#N/A</v>
      </c>
      <c r="V33" s="5"/>
      <c r="W33" s="17"/>
      <c r="X33" s="17"/>
      <c r="Y33" s="17"/>
      <c r="Z33" s="17"/>
      <c r="AA33" s="17"/>
      <c r="AB33" s="17"/>
      <c r="AC33" s="17"/>
      <c r="AD33" s="17"/>
      <c r="AE33" s="17"/>
      <c r="AF33" s="17"/>
      <c r="AG33" s="17"/>
      <c r="AH33" s="17"/>
      <c r="AI33" s="17"/>
      <c r="AJ33" s="17"/>
      <c r="AK33" s="17"/>
      <c r="AL33" s="17"/>
      <c r="AM33" s="17"/>
      <c r="AN33" s="17"/>
      <c r="AO33" s="17"/>
      <c r="AP33" s="17"/>
      <c r="AQ33" s="17"/>
      <c r="AR33" s="25"/>
      <c r="AS33" s="4"/>
      <c r="AT33" s="4"/>
      <c r="AU33" s="4"/>
      <c r="AV33" s="28"/>
      <c r="AW33" s="28"/>
      <c r="AX33" s="28"/>
      <c r="AY33" s="31"/>
    </row>
    <row r="34" spans="1:51" s="2" customFormat="1" ht="15" customHeight="1">
      <c r="A34" s="88" t="s">
        <v>59</v>
      </c>
      <c r="B34" s="89"/>
      <c r="C34" s="5" t="e">
        <f>MEDIAN(C5:C29)</f>
        <v>#NUM!</v>
      </c>
      <c r="D34" s="5" t="e">
        <f t="shared" ref="D34:U34" si="81">MEDIAN(D5:D29)</f>
        <v>#NUM!</v>
      </c>
      <c r="E34" s="5" t="e">
        <f t="shared" si="81"/>
        <v>#NUM!</v>
      </c>
      <c r="F34" s="5" t="e">
        <f t="shared" ref="F34" si="82">MEDIAN(F5:F29)</f>
        <v>#NUM!</v>
      </c>
      <c r="G34" s="5" t="e">
        <f t="shared" si="81"/>
        <v>#NUM!</v>
      </c>
      <c r="H34" s="5" t="e">
        <f t="shared" si="81"/>
        <v>#NUM!</v>
      </c>
      <c r="I34" s="5" t="e">
        <f t="shared" si="81"/>
        <v>#NUM!</v>
      </c>
      <c r="J34" s="5" t="e">
        <f t="shared" si="81"/>
        <v>#NUM!</v>
      </c>
      <c r="K34" s="5" t="e">
        <f t="shared" si="81"/>
        <v>#NUM!</v>
      </c>
      <c r="L34" s="5" t="e">
        <f t="shared" si="81"/>
        <v>#NUM!</v>
      </c>
      <c r="M34" s="5" t="e">
        <f t="shared" si="81"/>
        <v>#NUM!</v>
      </c>
      <c r="N34" s="5" t="e">
        <f t="shared" si="81"/>
        <v>#NUM!</v>
      </c>
      <c r="O34" s="5" t="e">
        <f t="shared" ref="O34" si="83">MEDIAN(O5:O29)</f>
        <v>#NUM!</v>
      </c>
      <c r="P34" s="5" t="e">
        <f t="shared" si="81"/>
        <v>#NUM!</v>
      </c>
      <c r="Q34" s="5" t="e">
        <f t="shared" si="81"/>
        <v>#NUM!</v>
      </c>
      <c r="R34" s="5" t="e">
        <f t="shared" si="81"/>
        <v>#NUM!</v>
      </c>
      <c r="S34" s="5" t="e">
        <f t="shared" si="81"/>
        <v>#NUM!</v>
      </c>
      <c r="T34" s="5" t="e">
        <f t="shared" si="81"/>
        <v>#NUM!</v>
      </c>
      <c r="U34" s="5" t="e">
        <f t="shared" si="81"/>
        <v>#NUM!</v>
      </c>
      <c r="V34" s="5"/>
      <c r="W34" s="18"/>
      <c r="X34" s="18"/>
      <c r="Y34" s="18"/>
      <c r="Z34" s="18"/>
      <c r="AA34" s="18"/>
      <c r="AB34" s="18"/>
      <c r="AC34" s="18"/>
      <c r="AD34" s="18"/>
      <c r="AE34" s="18"/>
      <c r="AF34" s="18"/>
      <c r="AG34" s="18"/>
      <c r="AH34" s="18"/>
      <c r="AI34" s="18"/>
      <c r="AJ34" s="18"/>
      <c r="AK34" s="18"/>
      <c r="AL34" s="18"/>
      <c r="AM34" s="18"/>
      <c r="AN34" s="18"/>
      <c r="AO34" s="18"/>
      <c r="AP34" s="18"/>
      <c r="AQ34" s="18"/>
      <c r="AR34" s="25" t="e">
        <f>MEDIAN(AR5:AR29)</f>
        <v>#NUM!</v>
      </c>
      <c r="AS34" s="5"/>
      <c r="AT34" s="5"/>
      <c r="AU34" s="5"/>
      <c r="AV34" s="28" t="e">
        <f>MEDIAN(AV5:AV29)</f>
        <v>#NUM!</v>
      </c>
      <c r="AW34" s="28" t="e">
        <f>MEDIAN(AW5:AW29)</f>
        <v>#NUM!</v>
      </c>
      <c r="AX34" s="28" t="e">
        <f>MEDIAN(AX5:AX29)</f>
        <v>#NUM!</v>
      </c>
      <c r="AY34" s="31"/>
    </row>
    <row r="35" spans="1:51" s="2" customFormat="1" ht="15" customHeight="1">
      <c r="A35" s="88" t="s">
        <v>60</v>
      </c>
      <c r="B35" s="89"/>
      <c r="C35" s="24" t="e">
        <f>(COUNTIF(C$5:C$29,"&gt;2")/COUNT(C$5:C$29))</f>
        <v>#DIV/0!</v>
      </c>
      <c r="D35" s="24" t="e">
        <f t="shared" ref="D35:U35" si="84">(COUNTIF(D$5:D$29,"&gt;2")/COUNT(D$5:D$29))</f>
        <v>#DIV/0!</v>
      </c>
      <c r="E35" s="24" t="e">
        <f t="shared" si="84"/>
        <v>#DIV/0!</v>
      </c>
      <c r="F35" s="24" t="e">
        <f t="shared" si="84"/>
        <v>#DIV/0!</v>
      </c>
      <c r="G35" s="24" t="e">
        <f t="shared" si="84"/>
        <v>#DIV/0!</v>
      </c>
      <c r="H35" s="24" t="e">
        <f t="shared" si="84"/>
        <v>#DIV/0!</v>
      </c>
      <c r="I35" s="24" t="e">
        <f t="shared" si="84"/>
        <v>#DIV/0!</v>
      </c>
      <c r="J35" s="24" t="e">
        <f t="shared" si="84"/>
        <v>#DIV/0!</v>
      </c>
      <c r="K35" s="24" t="e">
        <f t="shared" si="84"/>
        <v>#DIV/0!</v>
      </c>
      <c r="L35" s="24" t="e">
        <f t="shared" si="84"/>
        <v>#DIV/0!</v>
      </c>
      <c r="M35" s="24" t="e">
        <f t="shared" si="84"/>
        <v>#DIV/0!</v>
      </c>
      <c r="N35" s="24" t="e">
        <f t="shared" si="84"/>
        <v>#DIV/0!</v>
      </c>
      <c r="O35" s="24" t="e">
        <f t="shared" si="84"/>
        <v>#DIV/0!</v>
      </c>
      <c r="P35" s="24" t="e">
        <f t="shared" si="84"/>
        <v>#DIV/0!</v>
      </c>
      <c r="Q35" s="24" t="e">
        <f t="shared" si="84"/>
        <v>#DIV/0!</v>
      </c>
      <c r="R35" s="24" t="e">
        <f t="shared" si="84"/>
        <v>#DIV/0!</v>
      </c>
      <c r="S35" s="24" t="e">
        <f t="shared" si="84"/>
        <v>#DIV/0!</v>
      </c>
      <c r="T35" s="24" t="e">
        <f t="shared" si="84"/>
        <v>#DIV/0!</v>
      </c>
      <c r="U35" s="24" t="e">
        <f t="shared" si="84"/>
        <v>#DIV/0!</v>
      </c>
      <c r="V35" s="24"/>
      <c r="W35" s="17"/>
      <c r="X35" s="17"/>
      <c r="Y35" s="17"/>
      <c r="Z35" s="17"/>
      <c r="AA35" s="17"/>
      <c r="AB35" s="17"/>
      <c r="AC35" s="17"/>
      <c r="AD35" s="17"/>
      <c r="AE35" s="17"/>
      <c r="AF35" s="17"/>
      <c r="AG35" s="17"/>
      <c r="AH35" s="17"/>
      <c r="AI35" s="17"/>
      <c r="AJ35" s="17"/>
      <c r="AK35" s="17"/>
      <c r="AL35" s="17"/>
      <c r="AM35" s="17"/>
      <c r="AN35" s="17"/>
      <c r="AO35" s="17"/>
      <c r="AP35" s="17"/>
      <c r="AQ35" s="17"/>
      <c r="AR35" s="26" t="e">
        <f>(COUNTIF(AR$5:AR$29,"&gt;49,49")/COUNT(AR$5:AR$29))</f>
        <v>#DIV/0!</v>
      </c>
      <c r="AS35" s="24"/>
      <c r="AT35" s="24"/>
      <c r="AU35" s="24"/>
      <c r="AV35" s="29" t="e">
        <f t="shared" ref="AV35:AX35" si="85">(COUNTIF(AV$5:AV$29,"&gt;49,49")/COUNT(AV$5:AV$29))</f>
        <v>#DIV/0!</v>
      </c>
      <c r="AW35" s="29" t="e">
        <f t="shared" si="85"/>
        <v>#DIV/0!</v>
      </c>
      <c r="AX35" s="29" t="e">
        <f t="shared" si="85"/>
        <v>#DIV/0!</v>
      </c>
      <c r="AY35" s="31"/>
    </row>
    <row r="36" spans="1:51" s="2" customFormat="1" ht="15" customHeight="1">
      <c r="A36" s="90" t="s">
        <v>61</v>
      </c>
      <c r="B36" s="91"/>
      <c r="C36" s="24" t="e">
        <f t="shared" ref="C36:U36" si="86">(COUNTIF(C$5:C$29,"&lt;3")/COUNT(C$5:C$29))</f>
        <v>#DIV/0!</v>
      </c>
      <c r="D36" s="24" t="e">
        <f t="shared" si="86"/>
        <v>#DIV/0!</v>
      </c>
      <c r="E36" s="24" t="e">
        <f t="shared" si="86"/>
        <v>#DIV/0!</v>
      </c>
      <c r="F36" s="24" t="e">
        <f t="shared" si="86"/>
        <v>#DIV/0!</v>
      </c>
      <c r="G36" s="24" t="e">
        <f t="shared" si="86"/>
        <v>#DIV/0!</v>
      </c>
      <c r="H36" s="24" t="e">
        <f t="shared" si="86"/>
        <v>#DIV/0!</v>
      </c>
      <c r="I36" s="24" t="e">
        <f t="shared" si="86"/>
        <v>#DIV/0!</v>
      </c>
      <c r="J36" s="24" t="e">
        <f t="shared" si="86"/>
        <v>#DIV/0!</v>
      </c>
      <c r="K36" s="24" t="e">
        <f t="shared" si="86"/>
        <v>#DIV/0!</v>
      </c>
      <c r="L36" s="24" t="e">
        <f t="shared" si="86"/>
        <v>#DIV/0!</v>
      </c>
      <c r="M36" s="24" t="e">
        <f t="shared" si="86"/>
        <v>#DIV/0!</v>
      </c>
      <c r="N36" s="24" t="e">
        <f t="shared" si="86"/>
        <v>#DIV/0!</v>
      </c>
      <c r="O36" s="24" t="e">
        <f t="shared" si="86"/>
        <v>#DIV/0!</v>
      </c>
      <c r="P36" s="24" t="e">
        <f t="shared" si="86"/>
        <v>#DIV/0!</v>
      </c>
      <c r="Q36" s="24" t="e">
        <f t="shared" si="86"/>
        <v>#DIV/0!</v>
      </c>
      <c r="R36" s="24" t="e">
        <f t="shared" si="86"/>
        <v>#DIV/0!</v>
      </c>
      <c r="S36" s="24" t="e">
        <f t="shared" si="86"/>
        <v>#DIV/0!</v>
      </c>
      <c r="T36" s="24" t="e">
        <f t="shared" si="86"/>
        <v>#DIV/0!</v>
      </c>
      <c r="U36" s="24" t="e">
        <f t="shared" si="86"/>
        <v>#DIV/0!</v>
      </c>
      <c r="V36" s="24"/>
      <c r="W36" s="17"/>
      <c r="X36" s="17"/>
      <c r="Y36" s="17"/>
      <c r="Z36" s="17"/>
      <c r="AA36" s="17"/>
      <c r="AB36" s="17"/>
      <c r="AC36" s="17"/>
      <c r="AD36" s="17"/>
      <c r="AE36" s="17"/>
      <c r="AF36" s="17"/>
      <c r="AG36" s="17"/>
      <c r="AH36" s="17"/>
      <c r="AI36" s="17"/>
      <c r="AJ36" s="17"/>
      <c r="AK36" s="17"/>
      <c r="AL36" s="17"/>
      <c r="AM36" s="17"/>
      <c r="AN36" s="17"/>
      <c r="AO36" s="17"/>
      <c r="AP36" s="17"/>
      <c r="AQ36" s="17"/>
      <c r="AR36" s="26" t="e">
        <f>(COUNTIF(AR$5:AR$29,"&lt;49,50")/COUNT(AR$5:AR$29))</f>
        <v>#DIV/0!</v>
      </c>
      <c r="AS36" s="24"/>
      <c r="AT36" s="24"/>
      <c r="AU36" s="24"/>
      <c r="AV36" s="29" t="e">
        <f t="shared" ref="AV36:AX36" si="87">(COUNTIF(AV$5:AV$29,"&lt;49,50")/COUNT(AV$5:AV$29))</f>
        <v>#DIV/0!</v>
      </c>
      <c r="AW36" s="29" t="e">
        <f t="shared" si="87"/>
        <v>#DIV/0!</v>
      </c>
      <c r="AX36" s="29" t="e">
        <f t="shared" si="87"/>
        <v>#DIV/0!</v>
      </c>
      <c r="AY36" s="31"/>
    </row>
    <row r="37" spans="1:51" s="2" customFormat="1" ht="15" customHeight="1">
      <c r="A37" s="88" t="s">
        <v>62</v>
      </c>
      <c r="B37" s="89"/>
      <c r="C37" s="24" t="e">
        <f>(COUNTIF(C$5:C$29,"&gt;3")/COUNT(C$5:C$29))</f>
        <v>#DIV/0!</v>
      </c>
      <c r="D37" s="24" t="e">
        <f t="shared" ref="D37:U37" si="88">(COUNTIF(D$5:D$29,"&gt;3")/COUNT(D$5:D$29))</f>
        <v>#DIV/0!</v>
      </c>
      <c r="E37" s="24" t="e">
        <f t="shared" si="88"/>
        <v>#DIV/0!</v>
      </c>
      <c r="F37" s="24" t="e">
        <f t="shared" si="88"/>
        <v>#DIV/0!</v>
      </c>
      <c r="G37" s="24" t="e">
        <f t="shared" si="88"/>
        <v>#DIV/0!</v>
      </c>
      <c r="H37" s="24" t="e">
        <f t="shared" si="88"/>
        <v>#DIV/0!</v>
      </c>
      <c r="I37" s="24" t="e">
        <f t="shared" si="88"/>
        <v>#DIV/0!</v>
      </c>
      <c r="J37" s="24" t="e">
        <f t="shared" si="88"/>
        <v>#DIV/0!</v>
      </c>
      <c r="K37" s="24" t="e">
        <f t="shared" si="88"/>
        <v>#DIV/0!</v>
      </c>
      <c r="L37" s="24" t="e">
        <f t="shared" si="88"/>
        <v>#DIV/0!</v>
      </c>
      <c r="M37" s="24" t="e">
        <f t="shared" si="88"/>
        <v>#DIV/0!</v>
      </c>
      <c r="N37" s="24" t="e">
        <f t="shared" si="88"/>
        <v>#DIV/0!</v>
      </c>
      <c r="O37" s="24" t="e">
        <f t="shared" si="88"/>
        <v>#DIV/0!</v>
      </c>
      <c r="P37" s="24" t="e">
        <f t="shared" si="88"/>
        <v>#DIV/0!</v>
      </c>
      <c r="Q37" s="24" t="e">
        <f t="shared" si="88"/>
        <v>#DIV/0!</v>
      </c>
      <c r="R37" s="24" t="e">
        <f t="shared" si="88"/>
        <v>#DIV/0!</v>
      </c>
      <c r="S37" s="24" t="e">
        <f t="shared" si="88"/>
        <v>#DIV/0!</v>
      </c>
      <c r="T37" s="24" t="e">
        <f t="shared" si="88"/>
        <v>#DIV/0!</v>
      </c>
      <c r="U37" s="24" t="e">
        <f t="shared" si="88"/>
        <v>#DIV/0!</v>
      </c>
      <c r="V37" s="24"/>
      <c r="W37" s="31"/>
      <c r="X37" s="31"/>
      <c r="Y37" s="31"/>
      <c r="Z37" s="31"/>
      <c r="AA37" s="31"/>
      <c r="AB37" s="31"/>
      <c r="AC37" s="31"/>
      <c r="AD37" s="31"/>
      <c r="AE37" s="31"/>
      <c r="AF37" s="31"/>
      <c r="AG37" s="31"/>
      <c r="AH37" s="31"/>
      <c r="AI37" s="31"/>
      <c r="AJ37" s="31"/>
      <c r="AK37" s="31"/>
      <c r="AL37" s="31"/>
      <c r="AM37" s="31"/>
      <c r="AN37" s="31"/>
      <c r="AO37" s="31"/>
      <c r="AP37" s="31"/>
      <c r="AQ37" s="31"/>
      <c r="AR37" s="26" t="e">
        <f>(COUNTIF(AR$5:AR$29,"&gt;68,999")/COUNT(AR$5:AR$29))</f>
        <v>#DIV/0!</v>
      </c>
      <c r="AS37" s="24"/>
      <c r="AT37" s="24"/>
      <c r="AU37" s="24"/>
      <c r="AV37" s="29" t="e">
        <f t="shared" ref="AV37:AX37" si="89">(COUNTIF(AV$5:AV$29,"&gt;68,999")/COUNT(AV$5:AV$29))</f>
        <v>#DIV/0!</v>
      </c>
      <c r="AW37" s="29" t="e">
        <f t="shared" si="89"/>
        <v>#DIV/0!</v>
      </c>
      <c r="AX37" s="29" t="e">
        <f t="shared" si="89"/>
        <v>#DIV/0!</v>
      </c>
      <c r="AY37" s="31"/>
    </row>
    <row r="38" spans="1:51" s="2" customFormat="1">
      <c r="A38" s="31"/>
      <c r="B38" s="31"/>
      <c r="C38" s="31"/>
      <c r="D38" s="31"/>
      <c r="E38" s="31"/>
      <c r="F38" s="31"/>
      <c r="G38" s="31"/>
      <c r="H38" s="31"/>
      <c r="I38" s="31"/>
      <c r="J38" s="31"/>
      <c r="K38" s="31"/>
      <c r="L38" s="31"/>
      <c r="M38" s="31"/>
      <c r="N38" s="31"/>
      <c r="O38" s="31"/>
      <c r="P38" s="31"/>
      <c r="Q38" s="31"/>
      <c r="R38" s="31"/>
      <c r="S38" s="31"/>
      <c r="T38" s="31"/>
      <c r="U38" s="31"/>
      <c r="V38" s="31"/>
      <c r="W38" s="19"/>
      <c r="X38" s="20"/>
      <c r="Y38" s="20"/>
      <c r="Z38" s="20"/>
      <c r="AA38" s="19"/>
      <c r="AB38" s="19"/>
      <c r="AC38" s="19"/>
      <c r="AD38" s="19"/>
      <c r="AE38" s="19"/>
      <c r="AF38" s="19"/>
      <c r="AG38" s="19"/>
      <c r="AH38" s="19"/>
      <c r="AI38" s="19"/>
      <c r="AJ38" s="19"/>
      <c r="AK38" s="19"/>
      <c r="AL38" s="19"/>
      <c r="AM38" s="19"/>
      <c r="AN38" s="19"/>
      <c r="AO38" s="19"/>
      <c r="AP38" s="19"/>
      <c r="AQ38" s="19"/>
      <c r="AR38" s="31"/>
      <c r="AS38" s="31"/>
      <c r="AT38" s="31"/>
      <c r="AU38" s="31"/>
      <c r="AV38" s="31"/>
      <c r="AW38" s="31"/>
      <c r="AX38" s="31"/>
      <c r="AY38" s="31"/>
    </row>
    <row r="39" spans="1:51" hidden="1"/>
  </sheetData>
  <sheetProtection password="8223" sheet="1" objects="1" scenarios="1" selectLockedCells="1"/>
  <mergeCells count="40">
    <mergeCell ref="A35:B35"/>
    <mergeCell ref="A36:B36"/>
    <mergeCell ref="A37:B37"/>
    <mergeCell ref="A30:B30"/>
    <mergeCell ref="A31:B31"/>
    <mergeCell ref="A32:B32"/>
    <mergeCell ref="A33:B33"/>
    <mergeCell ref="A34:B34"/>
    <mergeCell ref="B2:B3"/>
    <mergeCell ref="A2:A3"/>
    <mergeCell ref="C2:C3"/>
    <mergeCell ref="A1:B1"/>
    <mergeCell ref="T1:U1"/>
    <mergeCell ref="F2:F3"/>
    <mergeCell ref="AW1:AX1"/>
    <mergeCell ref="C1:K1"/>
    <mergeCell ref="L1:M1"/>
    <mergeCell ref="P1:Q1"/>
    <mergeCell ref="D2:D3"/>
    <mergeCell ref="E2:E3"/>
    <mergeCell ref="G2:G3"/>
    <mergeCell ref="H2:H3"/>
    <mergeCell ref="I2:I3"/>
    <mergeCell ref="J2:J3"/>
    <mergeCell ref="K2:K3"/>
    <mergeCell ref="L2:L3"/>
    <mergeCell ref="AV2:AV3"/>
    <mergeCell ref="AW2:AW3"/>
    <mergeCell ref="AQ2:AQ3"/>
    <mergeCell ref="O2:O3"/>
    <mergeCell ref="AI2:AI3"/>
    <mergeCell ref="P2:V2"/>
    <mergeCell ref="AJ2:AP2"/>
    <mergeCell ref="M2:M3"/>
    <mergeCell ref="N2:N3"/>
    <mergeCell ref="AX2:AX3"/>
    <mergeCell ref="AR2:AR3"/>
    <mergeCell ref="AS2:AS3"/>
    <mergeCell ref="AT2:AT3"/>
    <mergeCell ref="AU2:AU3"/>
  </mergeCells>
  <dataValidations count="2">
    <dataValidation allowBlank="1" showErrorMessage="1" sqref="W5:AR29"/>
    <dataValidation type="list" showInputMessage="1" showErrorMessage="1" sqref="AW1:AX1 P1:Q1">
      <formula1>"MP,JRP,NSC,NAP,PM"</formula1>
    </dataValidation>
  </dataValidations>
  <pageMargins left="0.78740157480314954" right="0.78740157480314954" top="1.1814960629921261" bottom="1.1814960629921261" header="0.78740157480314954" footer="0.78740157480314954"/>
  <pageSetup paperSize="9" fitToWidth="0" fitToHeight="0" pageOrder="overThenDown" orientation="landscape" r:id="rId1"/>
  <headerFooter alignWithMargins="0">
    <oddHeader>&amp;C&amp;"Times New Roman2,Regular"&amp;12&amp;A</oddHeader>
    <oddFooter>&amp;C&amp;"Times New Roman2,Regular"&amp;12Page &amp;P</oddFooter>
  </headerFooter>
  <extLst>
    <ext xmlns:x14="http://schemas.microsoft.com/office/spreadsheetml/2009/9/main" uri="{CCE6A557-97BC-4b89-ADB6-D9C93CAAB3DF}">
      <x14:dataValidations xmlns:xm="http://schemas.microsoft.com/office/excel/2006/main" count="17">
        <x14:dataValidation type="list" allowBlank="1" showInputMessage="1" showErrorMessage="1">
          <x14:formula1>
            <xm:f>Critérios!$D$2:$D$4</xm:f>
          </x14:formula1>
          <xm:sqref>C5:C29 G5:G29 I5:I29</xm:sqref>
        </x14:dataValidation>
        <x14:dataValidation type="list" allowBlank="1" showInputMessage="1" showErrorMessage="1">
          <x14:formula1>
            <xm:f>Critérios!$D$87:$D$90</xm:f>
          </x14:formula1>
          <xm:sqref>V5:V29</xm:sqref>
        </x14:dataValidation>
        <x14:dataValidation type="list" allowBlank="1" showInputMessage="1" showErrorMessage="1">
          <x14:formula1>
            <xm:f>Critérios!$D$5:$D$6</xm:f>
          </x14:formula1>
          <xm:sqref>D5:D29</xm:sqref>
        </x14:dataValidation>
        <x14:dataValidation type="list" allowBlank="1" showInputMessage="1" showErrorMessage="1">
          <x14:formula1>
            <xm:f>Critérios!$D$7:$D$8</xm:f>
          </x14:formula1>
          <xm:sqref>E5:E29</xm:sqref>
        </x14:dataValidation>
        <x14:dataValidation type="list" allowBlank="1" showInputMessage="1" showErrorMessage="1">
          <x14:formula1>
            <xm:f>Critérios!$D$9:$D$10</xm:f>
          </x14:formula1>
          <xm:sqref>F5:F29</xm:sqref>
        </x14:dataValidation>
        <x14:dataValidation type="list" allowBlank="1" showInputMessage="1" showErrorMessage="1">
          <x14:formula1>
            <xm:f>Critérios!$D$14:$D$16</xm:f>
          </x14:formula1>
          <xm:sqref>H5:H29</xm:sqref>
        </x14:dataValidation>
        <x14:dataValidation type="list" allowBlank="1" showInputMessage="1" showErrorMessage="1">
          <x14:formula1>
            <xm:f>Critérios!$D$20:$D$23</xm:f>
          </x14:formula1>
          <xm:sqref>J5:J29</xm:sqref>
        </x14:dataValidation>
        <x14:dataValidation type="list" allowBlank="1" showInputMessage="1" showErrorMessage="1">
          <x14:formula1>
            <xm:f>Critérios!$D$24:$D$29</xm:f>
          </x14:formula1>
          <xm:sqref>K5:K29</xm:sqref>
        </x14:dataValidation>
        <x14:dataValidation type="list" allowBlank="1" showInputMessage="1" showErrorMessage="1">
          <x14:formula1>
            <xm:f>Critérios!$D$30:$D$35</xm:f>
          </x14:formula1>
          <xm:sqref>L5:L29</xm:sqref>
        </x14:dataValidation>
        <x14:dataValidation type="list" allowBlank="1" showInputMessage="1" showErrorMessage="1">
          <x14:formula1>
            <xm:f>Critérios!$D$36:$D$40</xm:f>
          </x14:formula1>
          <xm:sqref>M5:M29</xm:sqref>
        </x14:dataValidation>
        <x14:dataValidation type="list" allowBlank="1" showInputMessage="1" showErrorMessage="1">
          <x14:formula1>
            <xm:f>Critérios!$D$41:$D$44</xm:f>
          </x14:formula1>
          <xm:sqref>N5:N29</xm:sqref>
        </x14:dataValidation>
        <x14:dataValidation type="list" allowBlank="1" showInputMessage="1" showErrorMessage="1">
          <x14:formula1>
            <xm:f>Critérios!$D$45:$D$50</xm:f>
          </x14:formula1>
          <xm:sqref>O5:O29</xm:sqref>
        </x14:dataValidation>
        <x14:dataValidation type="list" allowBlank="1" showInputMessage="1" showErrorMessage="1">
          <x14:formula1>
            <xm:f>Critérios!$D$51:$D$56</xm:f>
          </x14:formula1>
          <xm:sqref>P5:P29</xm:sqref>
        </x14:dataValidation>
        <x14:dataValidation type="list" allowBlank="1" showInputMessage="1" showErrorMessage="1">
          <x14:formula1>
            <xm:f>Critérios!$D$57:$D$62</xm:f>
          </x14:formula1>
          <xm:sqref>Q5:Q29</xm:sqref>
        </x14:dataValidation>
        <x14:dataValidation type="list" allowBlank="1" showInputMessage="1" showErrorMessage="1">
          <x14:formula1>
            <xm:f>Critérios!$D$63:$D$74</xm:f>
          </x14:formula1>
          <xm:sqref>R5:R29</xm:sqref>
        </x14:dataValidation>
        <x14:dataValidation type="list" allowBlank="1" showInputMessage="1" showErrorMessage="1">
          <x14:formula1>
            <xm:f>Critérios!$D$69:$D$74</xm:f>
          </x14:formula1>
          <xm:sqref>S5:S29</xm:sqref>
        </x14:dataValidation>
        <x14:dataValidation type="list" allowBlank="1" showInputMessage="1" showErrorMessage="1">
          <x14:formula1>
            <xm:f>Critérios!$D$75:$D$80</xm:f>
          </x14:formula1>
          <xm:sqref>T5:T29 U5:U29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workbookViewId="0">
      <pane xSplit="1" ySplit="1" topLeftCell="B2" activePane="bottomRight" state="frozen"/>
      <selection pane="topRight" activeCell="B1" sqref="B1"/>
      <selection pane="bottomLeft" activeCell="A2" sqref="A2"/>
      <selection pane="bottomRight" activeCell="B69" sqref="B69:B74"/>
    </sheetView>
  </sheetViews>
  <sheetFormatPr defaultColWidth="14.42578125" defaultRowHeight="15.75" customHeight="1"/>
  <cols>
    <col min="1" max="1" width="9.7109375" style="10" customWidth="1"/>
    <col min="2" max="2" width="63.140625" style="10" customWidth="1"/>
    <col min="3" max="3" width="57.5703125" style="10" customWidth="1"/>
    <col min="4" max="4" width="6.7109375" style="10" customWidth="1"/>
    <col min="5" max="16384" width="14.42578125" style="10"/>
  </cols>
  <sheetData>
    <row r="1" spans="1:4" ht="12.75">
      <c r="A1" s="52" t="s">
        <v>14</v>
      </c>
      <c r="B1" s="53" t="s">
        <v>15</v>
      </c>
      <c r="C1" s="102" t="s">
        <v>16</v>
      </c>
      <c r="D1" s="103"/>
    </row>
    <row r="2" spans="1:4" ht="15.75" customHeight="1">
      <c r="A2" s="98" t="s">
        <v>17</v>
      </c>
      <c r="B2" s="100" t="s">
        <v>115</v>
      </c>
      <c r="C2" s="57" t="s">
        <v>114</v>
      </c>
      <c r="D2" s="56">
        <v>5</v>
      </c>
    </row>
    <row r="3" spans="1:4" ht="15.75" customHeight="1">
      <c r="A3" s="97"/>
      <c r="B3" s="97"/>
      <c r="C3" s="57" t="s">
        <v>113</v>
      </c>
      <c r="D3" s="56">
        <v>3</v>
      </c>
    </row>
    <row r="4" spans="1:4" ht="12.75">
      <c r="A4" s="97"/>
      <c r="B4" s="97"/>
      <c r="C4" s="57" t="s">
        <v>18</v>
      </c>
      <c r="D4" s="56">
        <v>0</v>
      </c>
    </row>
    <row r="5" spans="1:4" ht="18" customHeight="1">
      <c r="A5" s="98" t="s">
        <v>19</v>
      </c>
      <c r="B5" s="100" t="s">
        <v>112</v>
      </c>
      <c r="C5" s="57" t="s">
        <v>111</v>
      </c>
      <c r="D5" s="56">
        <v>5</v>
      </c>
    </row>
    <row r="6" spans="1:4" ht="11.25" customHeight="1">
      <c r="A6" s="97"/>
      <c r="B6" s="97"/>
      <c r="C6" s="57" t="s">
        <v>18</v>
      </c>
      <c r="D6" s="56">
        <v>0</v>
      </c>
    </row>
    <row r="7" spans="1:4" ht="16.5" customHeight="1">
      <c r="A7" s="98" t="s">
        <v>110</v>
      </c>
      <c r="B7" s="100" t="s">
        <v>109</v>
      </c>
      <c r="C7" s="57" t="s">
        <v>108</v>
      </c>
      <c r="D7" s="56">
        <v>5</v>
      </c>
    </row>
    <row r="8" spans="1:4" ht="15" customHeight="1">
      <c r="A8" s="97"/>
      <c r="B8" s="97"/>
      <c r="C8" s="57" t="s">
        <v>18</v>
      </c>
      <c r="D8" s="56">
        <v>0</v>
      </c>
    </row>
    <row r="9" spans="1:4" ht="13.5" customHeight="1">
      <c r="A9" s="98" t="s">
        <v>107</v>
      </c>
      <c r="B9" s="100" t="s">
        <v>106</v>
      </c>
      <c r="C9" s="57" t="s">
        <v>105</v>
      </c>
      <c r="D9" s="56">
        <v>5</v>
      </c>
    </row>
    <row r="10" spans="1:4" ht="18" customHeight="1">
      <c r="A10" s="97"/>
      <c r="B10" s="97"/>
      <c r="C10" s="57" t="s">
        <v>18</v>
      </c>
      <c r="D10" s="56">
        <v>0</v>
      </c>
    </row>
    <row r="11" spans="1:4" ht="33" customHeight="1">
      <c r="A11" s="98" t="s">
        <v>21</v>
      </c>
      <c r="B11" s="100" t="s">
        <v>104</v>
      </c>
      <c r="C11" s="57" t="s">
        <v>103</v>
      </c>
      <c r="D11" s="56">
        <v>5</v>
      </c>
    </row>
    <row r="12" spans="1:4" ht="17.25" customHeight="1">
      <c r="A12" s="97"/>
      <c r="B12" s="97"/>
      <c r="C12" s="57" t="s">
        <v>102</v>
      </c>
      <c r="D12" s="56">
        <v>3</v>
      </c>
    </row>
    <row r="13" spans="1:4" ht="12.75">
      <c r="A13" s="97"/>
      <c r="B13" s="97"/>
      <c r="C13" s="57" t="s">
        <v>18</v>
      </c>
      <c r="D13" s="56">
        <v>0</v>
      </c>
    </row>
    <row r="14" spans="1:4" ht="15" customHeight="1">
      <c r="A14" s="98" t="s">
        <v>22</v>
      </c>
      <c r="B14" s="100" t="s">
        <v>101</v>
      </c>
      <c r="C14" s="57" t="s">
        <v>100</v>
      </c>
      <c r="D14" s="56">
        <v>5</v>
      </c>
    </row>
    <row r="15" spans="1:4" ht="20.25" customHeight="1">
      <c r="A15" s="97"/>
      <c r="B15" s="97"/>
      <c r="C15" s="57" t="s">
        <v>99</v>
      </c>
      <c r="D15" s="56">
        <v>2</v>
      </c>
    </row>
    <row r="16" spans="1:4" ht="12.75">
      <c r="A16" s="97"/>
      <c r="B16" s="97"/>
      <c r="C16" s="57" t="s">
        <v>18</v>
      </c>
      <c r="D16" s="56">
        <v>0</v>
      </c>
    </row>
    <row r="17" spans="1:4" ht="37.5" customHeight="1">
      <c r="A17" s="98" t="s">
        <v>23</v>
      </c>
      <c r="B17" s="101" t="s">
        <v>98</v>
      </c>
      <c r="C17" s="57" t="s">
        <v>97</v>
      </c>
      <c r="D17" s="56">
        <v>5</v>
      </c>
    </row>
    <row r="18" spans="1:4" ht="33" customHeight="1">
      <c r="A18" s="97"/>
      <c r="B18" s="97"/>
      <c r="C18" s="57" t="s">
        <v>96</v>
      </c>
      <c r="D18" s="56">
        <v>3</v>
      </c>
    </row>
    <row r="19" spans="1:4" ht="20.25" customHeight="1">
      <c r="A19" s="97"/>
      <c r="B19" s="97"/>
      <c r="C19" s="57" t="s">
        <v>18</v>
      </c>
      <c r="D19" s="56">
        <v>0</v>
      </c>
    </row>
    <row r="20" spans="1:4" ht="18" customHeight="1">
      <c r="A20" s="98" t="s">
        <v>24</v>
      </c>
      <c r="B20" s="100" t="s">
        <v>95</v>
      </c>
      <c r="C20" s="57" t="s">
        <v>94</v>
      </c>
      <c r="D20" s="56">
        <v>5</v>
      </c>
    </row>
    <row r="21" spans="1:4" ht="12.75">
      <c r="A21" s="97"/>
      <c r="B21" s="97"/>
      <c r="C21" s="57" t="s">
        <v>93</v>
      </c>
      <c r="D21" s="56">
        <v>3</v>
      </c>
    </row>
    <row r="22" spans="1:4" ht="12.75">
      <c r="A22" s="97"/>
      <c r="B22" s="97"/>
      <c r="C22" s="57" t="s">
        <v>92</v>
      </c>
      <c r="D22" s="56">
        <v>2</v>
      </c>
    </row>
    <row r="23" spans="1:4" ht="27.75" customHeight="1">
      <c r="A23" s="97"/>
      <c r="B23" s="97"/>
      <c r="C23" s="57" t="s">
        <v>18</v>
      </c>
      <c r="D23" s="56">
        <v>0</v>
      </c>
    </row>
    <row r="24" spans="1:4" ht="43.5" customHeight="1">
      <c r="A24" s="98" t="s">
        <v>25</v>
      </c>
      <c r="B24" s="101" t="s">
        <v>121</v>
      </c>
      <c r="C24" s="57" t="s">
        <v>91</v>
      </c>
      <c r="D24" s="56">
        <v>5</v>
      </c>
    </row>
    <row r="25" spans="1:4" ht="26.25" customHeight="1">
      <c r="A25" s="97"/>
      <c r="B25" s="97"/>
      <c r="C25" s="57" t="s">
        <v>90</v>
      </c>
      <c r="D25" s="56">
        <v>4</v>
      </c>
    </row>
    <row r="26" spans="1:4" ht="24" customHeight="1">
      <c r="A26" s="97"/>
      <c r="B26" s="97"/>
      <c r="C26" s="57" t="s">
        <v>89</v>
      </c>
      <c r="D26" s="56">
        <v>3</v>
      </c>
    </row>
    <row r="27" spans="1:4" ht="27.75" customHeight="1">
      <c r="A27" s="97"/>
      <c r="B27" s="97"/>
      <c r="C27" s="57" t="s">
        <v>88</v>
      </c>
      <c r="D27" s="56">
        <v>2</v>
      </c>
    </row>
    <row r="28" spans="1:4" ht="21.75" customHeight="1">
      <c r="A28" s="97"/>
      <c r="B28" s="97"/>
      <c r="C28" s="57" t="s">
        <v>87</v>
      </c>
      <c r="D28" s="56">
        <v>1</v>
      </c>
    </row>
    <row r="29" spans="1:4" ht="43.5" customHeight="1">
      <c r="A29" s="97"/>
      <c r="B29" s="97"/>
      <c r="C29" s="57" t="s">
        <v>18</v>
      </c>
      <c r="D29" s="56">
        <v>0</v>
      </c>
    </row>
    <row r="30" spans="1:4" ht="43.5" customHeight="1">
      <c r="A30" s="98" t="s">
        <v>26</v>
      </c>
      <c r="B30" s="101" t="s">
        <v>122</v>
      </c>
      <c r="C30" s="58" t="s">
        <v>123</v>
      </c>
      <c r="D30" s="56">
        <v>5</v>
      </c>
    </row>
    <row r="31" spans="1:4" ht="18.75" customHeight="1">
      <c r="A31" s="97"/>
      <c r="B31" s="97"/>
      <c r="C31" s="58" t="s">
        <v>124</v>
      </c>
      <c r="D31" s="56">
        <v>4</v>
      </c>
    </row>
    <row r="32" spans="1:4" ht="21" customHeight="1">
      <c r="A32" s="97"/>
      <c r="B32" s="97"/>
      <c r="C32" s="58" t="s">
        <v>125</v>
      </c>
      <c r="D32" s="56">
        <v>3</v>
      </c>
    </row>
    <row r="33" spans="1:4" ht="17.25" customHeight="1">
      <c r="A33" s="97"/>
      <c r="B33" s="97"/>
      <c r="C33" s="58" t="s">
        <v>126</v>
      </c>
      <c r="D33" s="56">
        <v>2</v>
      </c>
    </row>
    <row r="34" spans="1:4" ht="12.75">
      <c r="A34" s="97"/>
      <c r="B34" s="97"/>
      <c r="C34" s="58" t="s">
        <v>127</v>
      </c>
      <c r="D34" s="56">
        <v>1</v>
      </c>
    </row>
    <row r="35" spans="1:4" ht="15" customHeight="1">
      <c r="A35" s="97"/>
      <c r="B35" s="97"/>
      <c r="C35" s="57" t="s">
        <v>18</v>
      </c>
      <c r="D35" s="56">
        <v>0</v>
      </c>
    </row>
    <row r="36" spans="1:4" ht="27.75" customHeight="1">
      <c r="A36" s="98" t="s">
        <v>27</v>
      </c>
      <c r="B36" s="100" t="s">
        <v>86</v>
      </c>
      <c r="C36" s="57" t="s">
        <v>85</v>
      </c>
      <c r="D36" s="56">
        <v>5</v>
      </c>
    </row>
    <row r="37" spans="1:4" ht="29.25" customHeight="1">
      <c r="A37" s="97"/>
      <c r="B37" s="97"/>
      <c r="C37" s="57" t="s">
        <v>84</v>
      </c>
      <c r="D37" s="56">
        <v>4</v>
      </c>
    </row>
    <row r="38" spans="1:4" ht="27.75" customHeight="1">
      <c r="A38" s="97"/>
      <c r="B38" s="97"/>
      <c r="C38" s="57" t="s">
        <v>83</v>
      </c>
      <c r="D38" s="56">
        <v>3</v>
      </c>
    </row>
    <row r="39" spans="1:4" ht="30.75" customHeight="1">
      <c r="A39" s="97"/>
      <c r="B39" s="97"/>
      <c r="C39" s="57" t="s">
        <v>82</v>
      </c>
      <c r="D39" s="56">
        <v>2</v>
      </c>
    </row>
    <row r="40" spans="1:4" ht="12.75">
      <c r="A40" s="97"/>
      <c r="B40" s="97"/>
      <c r="C40" s="57" t="s">
        <v>18</v>
      </c>
      <c r="D40" s="56">
        <v>0</v>
      </c>
    </row>
    <row r="41" spans="1:4" ht="33.75" customHeight="1">
      <c r="A41" s="98" t="s">
        <v>28</v>
      </c>
      <c r="B41" s="100" t="s">
        <v>81</v>
      </c>
      <c r="C41" s="57" t="s">
        <v>80</v>
      </c>
      <c r="D41" s="56">
        <v>5</v>
      </c>
    </row>
    <row r="42" spans="1:4" ht="25.5">
      <c r="A42" s="97"/>
      <c r="B42" s="97"/>
      <c r="C42" s="57" t="s">
        <v>79</v>
      </c>
      <c r="D42" s="56">
        <v>3</v>
      </c>
    </row>
    <row r="43" spans="1:4" ht="25.5">
      <c r="A43" s="97"/>
      <c r="B43" s="97"/>
      <c r="C43" s="57" t="s">
        <v>78</v>
      </c>
      <c r="D43" s="56">
        <v>2</v>
      </c>
    </row>
    <row r="44" spans="1:4" ht="12.75">
      <c r="A44" s="97"/>
      <c r="B44" s="97"/>
      <c r="C44" s="57" t="s">
        <v>18</v>
      </c>
      <c r="D44" s="56">
        <v>0</v>
      </c>
    </row>
    <row r="45" spans="1:4" ht="25.5">
      <c r="A45" s="96" t="s">
        <v>128</v>
      </c>
      <c r="B45" s="104" t="s">
        <v>77</v>
      </c>
      <c r="C45" s="59" t="s">
        <v>76</v>
      </c>
      <c r="D45" s="56">
        <v>5</v>
      </c>
    </row>
    <row r="46" spans="1:4" ht="12.75">
      <c r="A46" s="97"/>
      <c r="B46" s="97"/>
      <c r="C46" s="57" t="s">
        <v>29</v>
      </c>
      <c r="D46" s="56">
        <v>4</v>
      </c>
    </row>
    <row r="47" spans="1:4" ht="12.75">
      <c r="A47" s="97"/>
      <c r="B47" s="97"/>
      <c r="C47" s="59" t="s">
        <v>75</v>
      </c>
      <c r="D47" s="56">
        <v>3</v>
      </c>
    </row>
    <row r="48" spans="1:4" ht="12.75">
      <c r="A48" s="97"/>
      <c r="B48" s="97"/>
      <c r="C48" s="57" t="s">
        <v>29</v>
      </c>
      <c r="D48" s="56">
        <v>2</v>
      </c>
    </row>
    <row r="49" spans="1:4" ht="12.75">
      <c r="A49" s="97"/>
      <c r="B49" s="97"/>
      <c r="C49" s="59" t="s">
        <v>74</v>
      </c>
      <c r="D49" s="56">
        <v>1</v>
      </c>
    </row>
    <row r="50" spans="1:4" ht="12.75">
      <c r="A50" s="97"/>
      <c r="B50" s="97"/>
      <c r="C50" s="57" t="s">
        <v>18</v>
      </c>
      <c r="D50" s="56">
        <v>0</v>
      </c>
    </row>
    <row r="51" spans="1:4" ht="12.75" customHeight="1">
      <c r="A51" s="98" t="s">
        <v>30</v>
      </c>
      <c r="B51" s="100" t="s">
        <v>73</v>
      </c>
      <c r="C51" s="59" t="s">
        <v>31</v>
      </c>
      <c r="D51" s="56">
        <v>5</v>
      </c>
    </row>
    <row r="52" spans="1:4" ht="12.75">
      <c r="A52" s="97"/>
      <c r="B52" s="97"/>
      <c r="C52" s="57" t="s">
        <v>29</v>
      </c>
      <c r="D52" s="56">
        <v>4</v>
      </c>
    </row>
    <row r="53" spans="1:4" ht="12.75">
      <c r="A53" s="97"/>
      <c r="B53" s="97"/>
      <c r="C53" s="57" t="s">
        <v>72</v>
      </c>
      <c r="D53" s="56">
        <v>3</v>
      </c>
    </row>
    <row r="54" spans="1:4" ht="12.75">
      <c r="A54" s="97"/>
      <c r="B54" s="97"/>
      <c r="C54" s="57" t="s">
        <v>29</v>
      </c>
      <c r="D54" s="56">
        <v>2</v>
      </c>
    </row>
    <row r="55" spans="1:4" ht="25.5">
      <c r="A55" s="97"/>
      <c r="B55" s="97"/>
      <c r="C55" s="57" t="s">
        <v>71</v>
      </c>
      <c r="D55" s="56">
        <v>1</v>
      </c>
    </row>
    <row r="56" spans="1:4" ht="12.75">
      <c r="A56" s="97"/>
      <c r="B56" s="97"/>
      <c r="C56" s="57" t="s">
        <v>18</v>
      </c>
      <c r="D56" s="56">
        <v>0</v>
      </c>
    </row>
    <row r="57" spans="1:4" ht="19.5" customHeight="1">
      <c r="A57" s="96" t="s">
        <v>129</v>
      </c>
      <c r="B57" s="100" t="s">
        <v>32</v>
      </c>
      <c r="C57" s="57" t="s">
        <v>33</v>
      </c>
      <c r="D57" s="56">
        <v>5</v>
      </c>
    </row>
    <row r="58" spans="1:4" ht="12.75">
      <c r="A58" s="97"/>
      <c r="B58" s="97"/>
      <c r="C58" s="57" t="s">
        <v>29</v>
      </c>
      <c r="D58" s="56">
        <v>4</v>
      </c>
    </row>
    <row r="59" spans="1:4" ht="51">
      <c r="A59" s="97"/>
      <c r="B59" s="97"/>
      <c r="C59" s="57" t="s">
        <v>34</v>
      </c>
      <c r="D59" s="56">
        <v>3</v>
      </c>
    </row>
    <row r="60" spans="1:4" ht="12.75">
      <c r="A60" s="97"/>
      <c r="B60" s="97"/>
      <c r="C60" s="57" t="s">
        <v>29</v>
      </c>
      <c r="D60" s="56">
        <v>2</v>
      </c>
    </row>
    <row r="61" spans="1:4" ht="25.5">
      <c r="A61" s="97"/>
      <c r="B61" s="97"/>
      <c r="C61" s="57" t="s">
        <v>35</v>
      </c>
      <c r="D61" s="56">
        <v>1</v>
      </c>
    </row>
    <row r="62" spans="1:4" ht="12.75">
      <c r="A62" s="97"/>
      <c r="B62" s="97"/>
      <c r="C62" s="57" t="s">
        <v>18</v>
      </c>
      <c r="D62" s="56">
        <v>0</v>
      </c>
    </row>
    <row r="63" spans="1:4" ht="12.75" customHeight="1">
      <c r="A63" s="98" t="s">
        <v>36</v>
      </c>
      <c r="B63" s="100" t="s">
        <v>37</v>
      </c>
      <c r="C63" s="60" t="s">
        <v>33</v>
      </c>
      <c r="D63" s="54">
        <v>5</v>
      </c>
    </row>
    <row r="64" spans="1:4" ht="12.75">
      <c r="A64" s="97"/>
      <c r="B64" s="97"/>
      <c r="C64" s="60" t="s">
        <v>38</v>
      </c>
      <c r="D64" s="54">
        <v>4</v>
      </c>
    </row>
    <row r="65" spans="1:4" ht="12.75">
      <c r="A65" s="97"/>
      <c r="B65" s="97"/>
      <c r="C65" s="60" t="s">
        <v>39</v>
      </c>
      <c r="D65" s="54">
        <v>3</v>
      </c>
    </row>
    <row r="66" spans="1:4" ht="12.75">
      <c r="A66" s="97"/>
      <c r="B66" s="97"/>
      <c r="C66" s="60" t="s">
        <v>38</v>
      </c>
      <c r="D66" s="54">
        <v>2</v>
      </c>
    </row>
    <row r="67" spans="1:4" ht="12.75">
      <c r="A67" s="97"/>
      <c r="B67" s="97"/>
      <c r="C67" s="60" t="s">
        <v>40</v>
      </c>
      <c r="D67" s="54">
        <v>1</v>
      </c>
    </row>
    <row r="68" spans="1:4" ht="12.75">
      <c r="A68" s="97"/>
      <c r="B68" s="97"/>
      <c r="C68" s="60" t="s">
        <v>18</v>
      </c>
      <c r="D68" s="54">
        <v>0</v>
      </c>
    </row>
    <row r="69" spans="1:4" ht="12.75">
      <c r="A69" s="96" t="s">
        <v>130</v>
      </c>
      <c r="B69" s="100" t="s">
        <v>41</v>
      </c>
      <c r="C69" s="60" t="s">
        <v>33</v>
      </c>
      <c r="D69" s="54">
        <v>5</v>
      </c>
    </row>
    <row r="70" spans="1:4" ht="12.75">
      <c r="A70" s="97"/>
      <c r="B70" s="97"/>
      <c r="C70" s="60" t="s">
        <v>29</v>
      </c>
      <c r="D70" s="54">
        <v>4</v>
      </c>
    </row>
    <row r="71" spans="1:4" ht="12.75">
      <c r="A71" s="97"/>
      <c r="B71" s="97"/>
      <c r="C71" s="60" t="s">
        <v>42</v>
      </c>
      <c r="D71" s="54">
        <v>3</v>
      </c>
    </row>
    <row r="72" spans="1:4" ht="12.75">
      <c r="A72" s="97"/>
      <c r="B72" s="97"/>
      <c r="C72" s="60" t="s">
        <v>29</v>
      </c>
      <c r="D72" s="54">
        <v>2</v>
      </c>
    </row>
    <row r="73" spans="1:4" ht="12.75">
      <c r="A73" s="97"/>
      <c r="B73" s="97"/>
      <c r="C73" s="60" t="s">
        <v>43</v>
      </c>
      <c r="D73" s="54">
        <v>1</v>
      </c>
    </row>
    <row r="74" spans="1:4" ht="12.75">
      <c r="A74" s="97"/>
      <c r="B74" s="97"/>
      <c r="C74" s="60" t="s">
        <v>18</v>
      </c>
      <c r="D74" s="54">
        <v>0</v>
      </c>
    </row>
    <row r="75" spans="1:4" ht="12.75">
      <c r="A75" s="96" t="s">
        <v>131</v>
      </c>
      <c r="B75" s="100" t="s">
        <v>44</v>
      </c>
      <c r="C75" s="57" t="s">
        <v>33</v>
      </c>
      <c r="D75" s="54">
        <v>5</v>
      </c>
    </row>
    <row r="76" spans="1:4" ht="12.75">
      <c r="A76" s="97"/>
      <c r="B76" s="97"/>
      <c r="C76" s="57" t="s">
        <v>29</v>
      </c>
      <c r="D76" s="54">
        <v>4</v>
      </c>
    </row>
    <row r="77" spans="1:4" ht="51">
      <c r="A77" s="97"/>
      <c r="B77" s="97"/>
      <c r="C77" s="57" t="s">
        <v>45</v>
      </c>
      <c r="D77" s="54">
        <v>3</v>
      </c>
    </row>
    <row r="78" spans="1:4" ht="12.75">
      <c r="A78" s="97"/>
      <c r="B78" s="97"/>
      <c r="C78" s="57" t="s">
        <v>29</v>
      </c>
      <c r="D78" s="54">
        <v>2</v>
      </c>
    </row>
    <row r="79" spans="1:4" ht="25.5">
      <c r="A79" s="97"/>
      <c r="B79" s="97"/>
      <c r="C79" s="57" t="s">
        <v>46</v>
      </c>
      <c r="D79" s="54">
        <v>1</v>
      </c>
    </row>
    <row r="80" spans="1:4" ht="12.75">
      <c r="A80" s="97"/>
      <c r="B80" s="97"/>
      <c r="C80" s="57" t="s">
        <v>18</v>
      </c>
      <c r="D80" s="54">
        <v>0</v>
      </c>
    </row>
    <row r="81" spans="1:4" ht="12.75">
      <c r="A81" s="98" t="s">
        <v>47</v>
      </c>
      <c r="B81" s="101" t="s">
        <v>120</v>
      </c>
      <c r="C81" s="57" t="s">
        <v>33</v>
      </c>
      <c r="D81" s="56">
        <v>5</v>
      </c>
    </row>
    <row r="82" spans="1:4" ht="12.75">
      <c r="A82" s="97"/>
      <c r="B82" s="97"/>
      <c r="C82" s="57" t="s">
        <v>29</v>
      </c>
      <c r="D82" s="56">
        <v>4</v>
      </c>
    </row>
    <row r="83" spans="1:4" ht="38.25">
      <c r="A83" s="97"/>
      <c r="B83" s="97"/>
      <c r="C83" s="57" t="s">
        <v>70</v>
      </c>
      <c r="D83" s="56">
        <v>3</v>
      </c>
    </row>
    <row r="84" spans="1:4" ht="12.75">
      <c r="A84" s="97"/>
      <c r="B84" s="97"/>
      <c r="C84" s="57" t="s">
        <v>29</v>
      </c>
      <c r="D84" s="56">
        <v>2</v>
      </c>
    </row>
    <row r="85" spans="1:4" ht="38.25">
      <c r="A85" s="97"/>
      <c r="B85" s="97"/>
      <c r="C85" s="57" t="s">
        <v>69</v>
      </c>
      <c r="D85" s="56">
        <v>1</v>
      </c>
    </row>
    <row r="86" spans="1:4" ht="12.75">
      <c r="A86" s="97"/>
      <c r="B86" s="97"/>
      <c r="C86" s="57" t="s">
        <v>18</v>
      </c>
      <c r="D86" s="56">
        <v>0</v>
      </c>
    </row>
    <row r="87" spans="1:4" ht="12.75">
      <c r="A87" s="96" t="s">
        <v>132</v>
      </c>
      <c r="B87" s="100" t="s">
        <v>68</v>
      </c>
      <c r="C87" s="60" t="s">
        <v>33</v>
      </c>
      <c r="D87" s="54">
        <v>0</v>
      </c>
    </row>
    <row r="88" spans="1:4" ht="12.75">
      <c r="A88" s="99"/>
      <c r="B88" s="97"/>
      <c r="C88" s="60" t="s">
        <v>67</v>
      </c>
      <c r="D88" s="54">
        <v>-1</v>
      </c>
    </row>
    <row r="89" spans="1:4" ht="12.75">
      <c r="A89" s="99"/>
      <c r="B89" s="97"/>
      <c r="C89" s="61" t="s">
        <v>116</v>
      </c>
      <c r="D89" s="54">
        <v>-2</v>
      </c>
    </row>
    <row r="90" spans="1:4" ht="38.25" customHeight="1">
      <c r="A90" s="99"/>
      <c r="B90" s="97"/>
      <c r="C90" s="62" t="s">
        <v>119</v>
      </c>
      <c r="D90" s="54">
        <v>-3</v>
      </c>
    </row>
  </sheetData>
  <sheetProtection password="8223" sheet="1" objects="1" scenarios="1" selectLockedCells="1"/>
  <mergeCells count="41">
    <mergeCell ref="C1:D1"/>
    <mergeCell ref="B5:B6"/>
    <mergeCell ref="B7:B8"/>
    <mergeCell ref="B57:B62"/>
    <mergeCell ref="B11:B13"/>
    <mergeCell ref="B14:B16"/>
    <mergeCell ref="B9:B10"/>
    <mergeCell ref="B2:B4"/>
    <mergeCell ref="B45:B50"/>
    <mergeCell ref="B51:B56"/>
    <mergeCell ref="B17:B19"/>
    <mergeCell ref="B20:B23"/>
    <mergeCell ref="B24:B29"/>
    <mergeCell ref="B30:B35"/>
    <mergeCell ref="B41:B44"/>
    <mergeCell ref="B36:B40"/>
    <mergeCell ref="A69:A74"/>
    <mergeCell ref="A81:A86"/>
    <mergeCell ref="A87:A90"/>
    <mergeCell ref="B63:B68"/>
    <mergeCell ref="B75:B80"/>
    <mergeCell ref="B69:B74"/>
    <mergeCell ref="A75:A80"/>
    <mergeCell ref="A63:A68"/>
    <mergeCell ref="B81:B86"/>
    <mergeCell ref="B87:B90"/>
    <mergeCell ref="A2:A4"/>
    <mergeCell ref="A30:A35"/>
    <mergeCell ref="A20:A23"/>
    <mergeCell ref="A24:A29"/>
    <mergeCell ref="A41:A44"/>
    <mergeCell ref="A36:A40"/>
    <mergeCell ref="A5:A6"/>
    <mergeCell ref="A7:A8"/>
    <mergeCell ref="A45:A50"/>
    <mergeCell ref="A51:A56"/>
    <mergeCell ref="A57:A62"/>
    <mergeCell ref="A9:A10"/>
    <mergeCell ref="A11:A13"/>
    <mergeCell ref="A14:A16"/>
    <mergeCell ref="A17:A19"/>
  </mergeCells>
  <pageMargins left="0.23622047244094491" right="0.23622047244094491" top="0.74803149606299213" bottom="0.74803149606299213" header="0.31496062992125984" footer="0.31496062992125984"/>
  <pageSetup paperSize="9" orientation="landscape" r:id="rId1"/>
  <rowBreaks count="2" manualBreakCount="2">
    <brk id="23" max="3" man="1"/>
    <brk id="40"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
  <sheetViews>
    <sheetView zoomScaleNormal="100" workbookViewId="0">
      <selection activeCell="B2" sqref="B2"/>
    </sheetView>
  </sheetViews>
  <sheetFormatPr defaultRowHeight="15"/>
  <cols>
    <col min="1" max="1" width="18.85546875" customWidth="1"/>
  </cols>
  <sheetData>
    <row r="1" spans="1:2">
      <c r="A1" s="33" t="s">
        <v>53</v>
      </c>
      <c r="B1" s="34">
        <v>2</v>
      </c>
    </row>
    <row r="2" spans="1:2">
      <c r="A2" s="33" t="s">
        <v>54</v>
      </c>
      <c r="B2" s="34">
        <v>200</v>
      </c>
    </row>
    <row r="3" spans="1:2">
      <c r="A3" s="33" t="s">
        <v>63</v>
      </c>
      <c r="B3" s="46">
        <f>B1/B2</f>
        <v>0.01</v>
      </c>
    </row>
  </sheetData>
  <sheetProtection password="8223" sheet="1" objects="1" scenarios="1" selectLockedCell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Cotação do teste</vt:lpstr>
      <vt:lpstr>Grelha</vt:lpstr>
      <vt:lpstr>Critérios</vt:lpstr>
      <vt:lpstr>Erros (ajuda)</vt:lpstr>
      <vt:lpstr>Critérios!Área_de_Impressão</vt:lpstr>
      <vt:lpstr>Critérios!Títulos_de_Impressão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Luís Filipe Redes</dc:creator>
  <cp:lastModifiedBy>Luís Ramos</cp:lastModifiedBy>
  <cp:lastPrinted>2014-12-13T20:00:28Z</cp:lastPrinted>
  <dcterms:created xsi:type="dcterms:W3CDTF">2013-11-05T18:23:19Z</dcterms:created>
  <dcterms:modified xsi:type="dcterms:W3CDTF">2016-02-22T00:07:31Z</dcterms:modified>
</cp:coreProperties>
</file>